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Northwood Tech/50-664-719 Automation for Injection Molding/Class/Class 2 20220128/"/>
    </mc:Choice>
  </mc:AlternateContent>
  <xr:revisionPtr revIDLastSave="0" documentId="13_ncr:1_{3A45C0AA-AF12-464C-BDC0-3F8686B2688F}" xr6:coauthVersionLast="47" xr6:coauthVersionMax="47" xr10:uidLastSave="{00000000-0000-0000-0000-000000000000}"/>
  <bookViews>
    <workbookView xWindow="1220" yWindow="460" windowWidth="22380" windowHeight="254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5" i="2"/>
  <c r="B22" i="2" s="1"/>
  <c r="B23" i="2" s="1"/>
  <c r="B32" i="2" l="1"/>
  <c r="B33" i="2" s="1"/>
  <c r="B28" i="2"/>
  <c r="B13" i="2"/>
  <c r="B14" i="2" s="1"/>
</calcChain>
</file>

<file path=xl/sharedStrings.xml><?xml version="1.0" encoding="utf-8"?>
<sst xmlns="http://schemas.openxmlformats.org/spreadsheetml/2006/main" count="29" uniqueCount="29">
  <si>
    <t>ROI</t>
  </si>
  <si>
    <t>Estimated Annual Usage (EAU)</t>
  </si>
  <si>
    <t>Cavitation</t>
  </si>
  <si>
    <t>Hours needed per year:</t>
  </si>
  <si>
    <t>Cycle Time (s)</t>
  </si>
  <si>
    <t>Determine operational hours a year</t>
  </si>
  <si>
    <t>Determine  number of molding hours a year</t>
  </si>
  <si>
    <t>Number of shifts per day</t>
  </si>
  <si>
    <t>Number of hours per shift</t>
  </si>
  <si>
    <t>Number of days per week</t>
  </si>
  <si>
    <t>Number of weeks per year</t>
  </si>
  <si>
    <t>Machine utilization</t>
  </si>
  <si>
    <t>Available hours</t>
  </si>
  <si>
    <t>Determine equipment costs</t>
  </si>
  <si>
    <t>Cost of equipment</t>
  </si>
  <si>
    <t>Cost of freight</t>
  </si>
  <si>
    <t>Cost of installation</t>
  </si>
  <si>
    <t>Annual maintenance cost</t>
  </si>
  <si>
    <t>Hourly cost to operate equipment</t>
  </si>
  <si>
    <t>Annual operating costs</t>
  </si>
  <si>
    <t>Total equipment costs</t>
  </si>
  <si>
    <t>Determine labor costs</t>
  </si>
  <si>
    <t>Number of operators to run process</t>
  </si>
  <si>
    <t>Labor cost per hour</t>
  </si>
  <si>
    <t>Labor hours per year</t>
  </si>
  <si>
    <t>Hours to pay off equipment</t>
  </si>
  <si>
    <t>Years to pay off equipment</t>
  </si>
  <si>
    <t>Hourly savings</t>
  </si>
  <si>
    <t>Machine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</si>
</sst>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9" fontId="1" fillId="0" borderId="6" xfId="2" applyFont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1" fillId="0" borderId="3" xfId="1" applyNumberFormat="1" applyFont="1" applyBorder="1" applyAlignment="1" applyProtection="1">
      <alignment vertical="center" wrapText="1"/>
      <protection locked="0"/>
    </xf>
    <xf numFmtId="164" fontId="1" fillId="0" borderId="1" xfId="1" applyNumberFormat="1" applyFont="1" applyBorder="1" applyAlignment="1" applyProtection="1">
      <alignment vertical="center" wrapText="1"/>
      <protection locked="0"/>
    </xf>
    <xf numFmtId="44" fontId="1" fillId="0" borderId="1" xfId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righ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9" fontId="1" fillId="0" borderId="1" xfId="2" applyFont="1" applyBorder="1" applyAlignment="1" applyProtection="1">
      <alignment vertical="center" wrapText="1"/>
    </xf>
    <xf numFmtId="164" fontId="1" fillId="0" borderId="7" xfId="0" applyNumberFormat="1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44" fontId="1" fillId="0" borderId="1" xfId="0" applyNumberFormat="1" applyFont="1" applyBorder="1" applyAlignment="1" applyProtection="1">
      <alignment vertical="center" wrapText="1"/>
    </xf>
    <xf numFmtId="1" fontId="1" fillId="0" borderId="1" xfId="1" applyNumberFormat="1" applyFont="1" applyBorder="1" applyAlignment="1" applyProtection="1">
      <alignment vertical="center" wrapText="1"/>
    </xf>
    <xf numFmtId="167" fontId="1" fillId="0" borderId="1" xfId="0" applyNumberFormat="1" applyFont="1" applyBorder="1" applyAlignment="1" applyProtection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03776"/>
      <color rgb="FFC7171D"/>
      <color rgb="FFFFFF66"/>
      <color rgb="FF0D1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FFC1-E2ED-8943-BCDD-543751F34EDF}">
  <dimension ref="A1:B33"/>
  <sheetViews>
    <sheetView showGridLines="0" tabSelected="1" zoomScale="160" zoomScaleNormal="160" workbookViewId="0">
      <selection activeCell="B28" sqref="B28"/>
    </sheetView>
  </sheetViews>
  <sheetFormatPr baseColWidth="10" defaultRowHeight="16" x14ac:dyDescent="0.2"/>
  <cols>
    <col min="1" max="1" width="32.1640625" style="3" customWidth="1"/>
    <col min="2" max="2" width="12.33203125" style="3" bestFit="1" customWidth="1"/>
    <col min="3" max="4" width="10.83203125" style="3"/>
    <col min="5" max="5" width="11.6640625" style="3" bestFit="1" customWidth="1"/>
    <col min="6" max="16384" width="10.83203125" style="3"/>
  </cols>
  <sheetData>
    <row r="1" spans="1:2" x14ac:dyDescent="0.2">
      <c r="A1" s="1" t="s">
        <v>6</v>
      </c>
      <c r="B1" s="2"/>
    </row>
    <row r="2" spans="1:2" ht="17" x14ac:dyDescent="0.2">
      <c r="A2" s="4" t="s">
        <v>1</v>
      </c>
      <c r="B2" s="5"/>
    </row>
    <row r="3" spans="1:2" ht="17" x14ac:dyDescent="0.2">
      <c r="A3" s="4" t="s">
        <v>2</v>
      </c>
      <c r="B3" s="6"/>
    </row>
    <row r="4" spans="1:2" ht="17" x14ac:dyDescent="0.2">
      <c r="A4" s="4" t="s">
        <v>4</v>
      </c>
      <c r="B4" s="6"/>
    </row>
    <row r="5" spans="1:2" ht="17" x14ac:dyDescent="0.2">
      <c r="A5" s="7" t="s">
        <v>3</v>
      </c>
      <c r="B5" s="24" t="str">
        <f>IFERROR(ROUNDUP(B2/B3*B4/3600,0),"")</f>
        <v/>
      </c>
    </row>
    <row r="7" spans="1:2" x14ac:dyDescent="0.2">
      <c r="A7" s="8" t="s">
        <v>5</v>
      </c>
      <c r="B7" s="9"/>
    </row>
    <row r="8" spans="1:2" ht="17" x14ac:dyDescent="0.2">
      <c r="A8" s="4" t="s">
        <v>7</v>
      </c>
      <c r="B8" s="6"/>
    </row>
    <row r="9" spans="1:2" ht="17" x14ac:dyDescent="0.2">
      <c r="A9" s="4" t="s">
        <v>8</v>
      </c>
      <c r="B9" s="6"/>
    </row>
    <row r="10" spans="1:2" ht="17" x14ac:dyDescent="0.2">
      <c r="A10" s="4" t="s">
        <v>9</v>
      </c>
      <c r="B10" s="6"/>
    </row>
    <row r="11" spans="1:2" ht="17" x14ac:dyDescent="0.2">
      <c r="A11" s="4" t="s">
        <v>10</v>
      </c>
      <c r="B11" s="6"/>
    </row>
    <row r="12" spans="1:2" ht="17" x14ac:dyDescent="0.2">
      <c r="A12" s="4" t="s">
        <v>11</v>
      </c>
      <c r="B12" s="10"/>
    </row>
    <row r="13" spans="1:2" ht="17" x14ac:dyDescent="0.2">
      <c r="A13" s="11" t="s">
        <v>12</v>
      </c>
      <c r="B13" s="24">
        <f>ROUNDDOWN(B8*B9*B10*B11*B12,0)</f>
        <v>0</v>
      </c>
    </row>
    <row r="14" spans="1:2" ht="17" x14ac:dyDescent="0.2">
      <c r="A14" s="12" t="s">
        <v>28</v>
      </c>
      <c r="B14" s="25" t="str">
        <f>IFERROR(B5/B13,"")</f>
        <v/>
      </c>
    </row>
    <row r="16" spans="1:2" ht="17" customHeight="1" x14ac:dyDescent="0.2">
      <c r="A16" s="13" t="s">
        <v>13</v>
      </c>
      <c r="B16" s="13"/>
    </row>
    <row r="17" spans="1:2" ht="17" x14ac:dyDescent="0.2">
      <c r="A17" s="4" t="s">
        <v>14</v>
      </c>
      <c r="B17" s="14"/>
    </row>
    <row r="18" spans="1:2" ht="17" x14ac:dyDescent="0.2">
      <c r="A18" s="4" t="s">
        <v>15</v>
      </c>
      <c r="B18" s="15"/>
    </row>
    <row r="19" spans="1:2" ht="17" x14ac:dyDescent="0.2">
      <c r="A19" s="4" t="s">
        <v>16</v>
      </c>
      <c r="B19" s="15"/>
    </row>
    <row r="20" spans="1:2" ht="17" x14ac:dyDescent="0.2">
      <c r="A20" s="4" t="s">
        <v>17</v>
      </c>
      <c r="B20" s="15"/>
    </row>
    <row r="21" spans="1:2" ht="17" x14ac:dyDescent="0.2">
      <c r="A21" s="4" t="s">
        <v>18</v>
      </c>
      <c r="B21" s="16"/>
    </row>
    <row r="22" spans="1:2" ht="17" x14ac:dyDescent="0.2">
      <c r="A22" s="17" t="s">
        <v>19</v>
      </c>
      <c r="B22" s="26" t="str">
        <f>IFERROR(B5*B21,"")</f>
        <v/>
      </c>
    </row>
    <row r="23" spans="1:2" ht="17" x14ac:dyDescent="0.2">
      <c r="A23" s="17" t="s">
        <v>20</v>
      </c>
      <c r="B23" s="27" t="str">
        <f>IFERROR(SUM(B17:B20)+B22,"")</f>
        <v/>
      </c>
    </row>
    <row r="25" spans="1:2" x14ac:dyDescent="0.2">
      <c r="A25" s="18" t="s">
        <v>21</v>
      </c>
      <c r="B25" s="19"/>
    </row>
    <row r="26" spans="1:2" ht="17" x14ac:dyDescent="0.2">
      <c r="A26" s="4" t="s">
        <v>22</v>
      </c>
      <c r="B26" s="6"/>
    </row>
    <row r="27" spans="1:2" ht="17" x14ac:dyDescent="0.2">
      <c r="A27" s="4" t="s">
        <v>23</v>
      </c>
      <c r="B27" s="16"/>
    </row>
    <row r="28" spans="1:2" ht="17" x14ac:dyDescent="0.2">
      <c r="A28" s="20" t="s">
        <v>24</v>
      </c>
      <c r="B28" s="27" t="str">
        <f>IFERROR(B5*B26*B27,"")</f>
        <v/>
      </c>
    </row>
    <row r="30" spans="1:2" x14ac:dyDescent="0.2">
      <c r="A30" s="21" t="s">
        <v>0</v>
      </c>
      <c r="B30" s="22"/>
    </row>
    <row r="31" spans="1:2" ht="17" x14ac:dyDescent="0.2">
      <c r="A31" s="4" t="s">
        <v>27</v>
      </c>
      <c r="B31" s="28">
        <f>IFERROR(B27*B26-B21,"")</f>
        <v>0</v>
      </c>
    </row>
    <row r="32" spans="1:2" ht="17" x14ac:dyDescent="0.2">
      <c r="A32" s="4" t="s">
        <v>25</v>
      </c>
      <c r="B32" s="29" t="str">
        <f>IFERROR(ROUNDUP(B23/B31,0),"")</f>
        <v/>
      </c>
    </row>
    <row r="33" spans="1:2" ht="17" x14ac:dyDescent="0.2">
      <c r="A33" s="23" t="s">
        <v>26</v>
      </c>
      <c r="B33" s="30" t="str">
        <f>IFERROR(ROUNDDOWN(B32/B5,1),"")</f>
        <v/>
      </c>
    </row>
  </sheetData>
  <sheetProtection sheet="1" objects="1" scenarios="1"/>
  <mergeCells count="5">
    <mergeCell ref="A1:B1"/>
    <mergeCell ref="A7:B7"/>
    <mergeCell ref="A16:B16"/>
    <mergeCell ref="A25:B25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Roelse</dc:creator>
  <cp:lastModifiedBy>Gary Freiberg</cp:lastModifiedBy>
  <dcterms:created xsi:type="dcterms:W3CDTF">2016-05-04T20:14:42Z</dcterms:created>
  <dcterms:modified xsi:type="dcterms:W3CDTF">2022-01-30T19:49:12Z</dcterms:modified>
</cp:coreProperties>
</file>