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fileSharing readOnlyRecommended="1"/>
  <workbookPr filterPrivacy="1" showInkAnnotation="0" codeName="ThisWorkbook" autoCompressPictures="0"/>
  <workbookProtection workbookPassword="9776" lockStructure="1"/>
  <bookViews>
    <workbookView xWindow="15360" yWindow="520" windowWidth="30800" windowHeight="19980"/>
  </bookViews>
  <sheets>
    <sheet name="Data Entry" sheetId="6" r:id="rId1"/>
    <sheet name="3 Factor Full Factorial" sheetId="7" state="hidden" r:id="rId2"/>
    <sheet name="About This Template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out_R_ucl">OFFSET([5]Calculations!$BM$4,0,0,SUM([5]Calculations!$BB$4:$BB$4))</definedName>
    <definedName name="_1_out_X_lcl">OFFSET([5]Calculations!$BL$4,0,0,SUM([5]Calculations!$BB$4:$BB$4))</definedName>
    <definedName name="_1_out_X_ucl">OFFSET([5]Calculations!$BK$4,0,0,SUM([5]Calculations!$BB$4:$BB$4))</definedName>
    <definedName name="_2_of_3_above_R_2_sig">OFFSET([5]Calculations!$DK$4,0,0,SUM([5]Calculations!$BB$4:$BB$4))</definedName>
    <definedName name="_2_of_3_above_X_2_sig">OFFSET([5]Calculations!$DG$4,0,0,SUM([5]Calculations!$BB$4:$BB$4))</definedName>
    <definedName name="_2_of_3_below_R_2_sig">OFFSET([5]Calculations!$DU$4,0,0,SUM([5]Calculations!$BB$4:$BB$4))</definedName>
    <definedName name="_2_of_3_below_X_2_sig">OFFSET([5]Calculations!$DQ$4,0,0,SUM([5]Calculations!$BB$4:$BB$4))</definedName>
    <definedName name="_4_of_5_above_R_1_sig">OFFSET([5]Calculations!$EP$4,0,0,SUM([5]Calculations!$BB$4:$BB$4))</definedName>
    <definedName name="_4_of_5_above_X_1_sig">OFFSET([5]Calculations!$EB$4,0,0,SUM([5]Calculations!$BB$4:$BB$4))</definedName>
    <definedName name="_4_of_5_below_R_1_sig">OFFSET([5]Calculations!$EW$4,0,0,SUM([5]Calculations!$BB$4:$BB$4))</definedName>
    <definedName name="_4_of_5_below_X_1_sig">OFFSET([5]Calculations!$EI$4,0,0,SUM([5]Calculations!$BB$4:$BB$4))</definedName>
    <definedName name="_8_above_avg_R">OFFSET([5]Calculations!$CR$4,0,0,SUM([5]Calculations!$BB$4:$BB$4))</definedName>
    <definedName name="_8_above_avg_X">OFFSET([5]Calculations!$BZ$4,0,0,SUM([5]Calculations!$BB$4:$BB$4))</definedName>
    <definedName name="_8_below_avg_R">OFFSET([5]Calculations!$DA$4,0,0,SUM([5]Calculations!$BB$4:$BB$4))</definedName>
    <definedName name="_8_below_avg_X">OFFSET([5]Calculations!$CI$4,0,0,SUM([5]Calculations!$BB$4:$BB$4))</definedName>
    <definedName name="_RMX1">'[2]3d Rotate'!$I$7</definedName>
    <definedName name="_RMX2">'[2]3d Rotate'!$I$8</definedName>
    <definedName name="_RMX3">'[2]3d Rotate'!$I$9</definedName>
    <definedName name="_RMY1">'[2]3d Rotate'!$J$7</definedName>
    <definedName name="_RMY2">'[2]3d Rotate'!$J$8</definedName>
    <definedName name="_RMY3">'[2]3d Rotate'!$J$9</definedName>
    <definedName name="_RMZ1">'[2]3d Rotate'!$K$7</definedName>
    <definedName name="_RMZ2">'[2]3d Rotate'!$K$8</definedName>
    <definedName name="_RMZ3">'[2]3d Rotate'!$K$9</definedName>
    <definedName name="Bars">OFFSET([4]Calculations!$E$7,0,0,COUNT([4]Calculations!$E:$E))</definedName>
    <definedName name="Begin">OFFSET([6]Calculations!$B$2,0,0,COUNT([6]Calculations!$B:$B))</definedName>
    <definedName name="Bins" localSheetId="1">#REF!</definedName>
    <definedName name="bins">OFFSET([1]Calculations!$G$14,0,0,COUNT([1]Calculations!$G$14:$G$29))</definedName>
    <definedName name="centerline" localSheetId="2">OFFSET([5]Calculations!$EY$4,0,0,SUM([5]Calculations!$BB$4:$BB$4))</definedName>
    <definedName name="centerline">OFFSET(#REF!,0,0,SUM(#REF!))</definedName>
    <definedName name="centerliner" localSheetId="2">OFFSET([5]Calculations!$FB$4,0,0,SUM([5]Calculations!$BB$4:$BB$4))</definedName>
    <definedName name="centerliner">OFFSET(#REF!,0,0,SUM(#REF!))</definedName>
    <definedName name="counts">OFFSET([1]Calculations!$H$14,0,0,COUNT([1]Calculations!$H$14:$H$29))</definedName>
    <definedName name="Data">'[5]Data Entry'!#REF!</definedName>
    <definedName name="DaysComplete">OFFSET([6]Calculations!$E$2,0,0,COUNT([6]Calculations!$D:$D))</definedName>
    <definedName name="DaysIncomplete">OFFSET([6]Calculations!$F$2,0,0,COUNT([6]Calculations!$D:$D))</definedName>
    <definedName name="Item">OFFSET([6]Calculations!$A$2,0,0,COUNTA([6]Calculations!$A:$A)-1)</definedName>
    <definedName name="lcl" localSheetId="2">OFFSET([5]Calculations!$EZ$4,0,0,SUM([5]Calculations!$BB$4:$BB$4))</definedName>
    <definedName name="lcl">OFFSET(#REF!,0,0,SUM(#REF!))</definedName>
    <definedName name="lsl">OFFSET('[3]Calculations - Hide this page'!$Z$10,0,0,SUM('[3]Calculations - Hide this page'!$B$2:$B$2))</definedName>
    <definedName name="numberpts" localSheetId="2">OFFSET([5]Calculations!$A$4,0,0,SUM([5]Calculations!$BB$4:$BB$4))</definedName>
    <definedName name="numberpts">OFFSET(#REF!,0,0,SUM(#REF!))</definedName>
    <definedName name="numberptsr" localSheetId="2">OFFSET([5]Calculations!$B$4,0,0,SUM([5]Calculations!$BB$4:$BB$4))</definedName>
    <definedName name="numberptsr">OFFSET(#REF!,0,0,SUM(#REF!))</definedName>
    <definedName name="paretoXaxis">OFFSET([4]Calculations!$D$7,0,0,COUNT([4]Calculations!$E:$E))</definedName>
    <definedName name="Percentage">OFFSET([4]Calculations!$H$7,0,0,COUNT([4]Calculations!$E:$E))</definedName>
    <definedName name="_xlnm.Print_Area" localSheetId="1">'3 Factor Full Factorial'!$A$1:$O$33</definedName>
    <definedName name="_xlnm.Print_Area" localSheetId="0">'Data Entry'!$A$1:$U$53</definedName>
    <definedName name="RawData">#REF!</definedName>
    <definedName name="Rbar_1_3_LCL">OFFSET([5]Calculations!$FJ$4,0,0,SUM([5]Calculations!$BB$4:$BB$4))</definedName>
    <definedName name="Rbar_1_3_UCL">OFFSET([5]Calculations!$FI$4,0,0,SUM([5]Calculations!$BB$4:$BB$4))</definedName>
    <definedName name="Rbar_2_3_LCL">OFFSET([5]Calculations!$FF$4,0,0,SUM([5]Calculations!$BB$4:$BB$4))</definedName>
    <definedName name="Rbar_2_3_UCL">OFFSET([5]Calculations!$FE$4,0,0,SUM([5]Calculations!$BB$4:$BB$4))</definedName>
    <definedName name="tol">OFFSET('[3]Calculations - Hide this page'!$AA$10,0,0,SUM('[3]Calculations - Hide this page'!$B$2:$B$2))</definedName>
    <definedName name="ucl" localSheetId="2">OFFSET([5]Calculations!$EX$4,0,0,SUM([5]Calculations!$BB$4:$BB$4))</definedName>
    <definedName name="ucl">OFFSET(#REF!,0,0,SUM(#REF!))</definedName>
    <definedName name="uclR" localSheetId="2">OFFSET([5]Calculations!$FA$4,0,0,SUM([5]Calculations!$BB$4:$BB$4))</definedName>
    <definedName name="uclR">OFFSET('[3]Calculations - Hide this page'!$DP$10,0,0,SUM('[3]Calculations - Hide this page'!$B$2:$B$2))</definedName>
    <definedName name="usl">OFFSET('[3]Calculations - Hide this page'!$Y$10,0,0,SUM('[3]Calculations - Hide this page'!$B$2:$B$2))</definedName>
    <definedName name="Xbar_1_3_LCL">OFFSET([5]Calculations!$FH$4,0,0,SUM([5]Calculations!$BB$4:$BB$4))</definedName>
    <definedName name="Xbar_1_3_UCL">OFFSET([5]Calculations!$FG$4,0,0,SUM([5]Calculations!$BB$4:$BB$4))</definedName>
    <definedName name="Xbar_2_3_LCL">OFFSET([5]Calculations!$FD$4,0,0,SUM([5]Calculations!$BB$4:$BB$4))</definedName>
    <definedName name="Xbar_2_3_UCL">OFFSET([5]Calculations!$FC$4,0,0,SUM([5]Calculations!$BB$4:$BB$4))</definedName>
    <definedName name="XCOS">'[2]3d Rotate'!$I$4</definedName>
    <definedName name="XROTATE">'[2]3d Rotate'!$J$13</definedName>
    <definedName name="XSIN">'[2]3d Rotate'!$I$3</definedName>
    <definedName name="YCOS">'[2]3d Rotate'!$J$4</definedName>
    <definedName name="YROTATE">'[2]3d Rotate'!$J$14</definedName>
    <definedName name="YSIN">'[2]3d Rotate'!$J$3</definedName>
    <definedName name="ZCOS">'[2]3d Rotate'!$K$4</definedName>
    <definedName name="ZROTATE">'[2]3d Rotate'!$J$15</definedName>
    <definedName name="ZSIN">'[2]3d Rotate'!$K$3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2" i="7" l="1"/>
  <c r="K43" i="6"/>
  <c r="H13" i="7"/>
  <c r="H12" i="7"/>
  <c r="J11" i="7"/>
  <c r="I11" i="7"/>
  <c r="J3" i="7"/>
  <c r="K3" i="7"/>
  <c r="L3" i="7"/>
  <c r="M3" i="7"/>
  <c r="N3" i="7"/>
  <c r="O3" i="7"/>
  <c r="J7" i="7"/>
  <c r="K7" i="7"/>
  <c r="L7" i="7"/>
  <c r="M7" i="7"/>
  <c r="N7" i="7"/>
  <c r="O7" i="7"/>
  <c r="D20" i="7"/>
  <c r="J5" i="7"/>
  <c r="K5" i="7"/>
  <c r="L5" i="7"/>
  <c r="M5" i="7"/>
  <c r="N5" i="7"/>
  <c r="O5" i="7"/>
  <c r="D28" i="7"/>
  <c r="J4" i="7"/>
  <c r="K4" i="7"/>
  <c r="L4" i="7"/>
  <c r="M4" i="7"/>
  <c r="N4" i="7"/>
  <c r="O4" i="7"/>
  <c r="D24" i="7"/>
  <c r="J12" i="7"/>
  <c r="J2" i="7"/>
  <c r="K2" i="7"/>
  <c r="L2" i="7"/>
  <c r="M2" i="7"/>
  <c r="N2" i="7"/>
  <c r="O2" i="7"/>
  <c r="J6" i="7"/>
  <c r="K6" i="7"/>
  <c r="L6" i="7"/>
  <c r="M6" i="7"/>
  <c r="N6" i="7"/>
  <c r="O6" i="7"/>
  <c r="C20" i="7"/>
  <c r="C28" i="7"/>
  <c r="C24" i="7"/>
  <c r="I12" i="7"/>
  <c r="J8" i="7"/>
  <c r="K8" i="7"/>
  <c r="L8" i="7"/>
  <c r="M8" i="7"/>
  <c r="N8" i="7"/>
  <c r="O8" i="7"/>
  <c r="C21" i="7"/>
  <c r="C29" i="7"/>
  <c r="C25" i="7"/>
  <c r="I13" i="7"/>
  <c r="J9" i="7"/>
  <c r="K9" i="7"/>
  <c r="L9" i="7"/>
  <c r="M9" i="7"/>
  <c r="N9" i="7"/>
  <c r="O9" i="7"/>
  <c r="D21" i="7"/>
  <c r="D29" i="7"/>
  <c r="D25" i="7"/>
  <c r="J13" i="7"/>
  <c r="N27" i="7"/>
  <c r="N28" i="7"/>
  <c r="N29" i="7"/>
  <c r="N24" i="7"/>
  <c r="N25" i="7"/>
  <c r="N26" i="7"/>
  <c r="M27" i="7"/>
  <c r="M28" i="7"/>
  <c r="M29" i="7"/>
  <c r="M24" i="7"/>
  <c r="M25" i="7"/>
  <c r="M26" i="7"/>
  <c r="Q79" i="7"/>
  <c r="Q67" i="7"/>
  <c r="Q19" i="7"/>
  <c r="Q55" i="7"/>
  <c r="Q91" i="7"/>
  <c r="Q5" i="7"/>
  <c r="S79" i="7"/>
  <c r="S67" i="7"/>
  <c r="S19" i="7"/>
  <c r="S55" i="7"/>
  <c r="S91" i="7"/>
  <c r="S5" i="7"/>
  <c r="U79" i="7"/>
  <c r="U67" i="7"/>
  <c r="U19" i="7"/>
  <c r="U55" i="7"/>
  <c r="U91" i="7"/>
  <c r="U5" i="7"/>
  <c r="W79" i="7"/>
  <c r="W67" i="7"/>
  <c r="W19" i="7"/>
  <c r="W55" i="7"/>
  <c r="W91" i="7"/>
  <c r="W5" i="7"/>
  <c r="Y5" i="7"/>
  <c r="AA7" i="7"/>
  <c r="Q85" i="7"/>
  <c r="Q73" i="7"/>
  <c r="Q25" i="7"/>
  <c r="Q61" i="7"/>
  <c r="Q97" i="7"/>
  <c r="Q11" i="7"/>
  <c r="S85" i="7"/>
  <c r="S73" i="7"/>
  <c r="S25" i="7"/>
  <c r="S61" i="7"/>
  <c r="S97" i="7"/>
  <c r="S11" i="7"/>
  <c r="U85" i="7"/>
  <c r="U73" i="7"/>
  <c r="U25" i="7"/>
  <c r="U61" i="7"/>
  <c r="U97" i="7"/>
  <c r="U11" i="7"/>
  <c r="W85" i="7"/>
  <c r="W73" i="7"/>
  <c r="W25" i="7"/>
  <c r="W61" i="7"/>
  <c r="W97" i="7"/>
  <c r="W11" i="7"/>
  <c r="Y11" i="7"/>
  <c r="AA8" i="7"/>
  <c r="AA9" i="7"/>
  <c r="T35" i="6"/>
  <c r="N47" i="6"/>
  <c r="N48" i="6"/>
  <c r="N49" i="6"/>
  <c r="N50" i="6"/>
  <c r="N51" i="6"/>
  <c r="N46" i="6"/>
  <c r="M51" i="6"/>
  <c r="M50" i="6"/>
  <c r="M49" i="6"/>
  <c r="M48" i="6"/>
  <c r="M47" i="6"/>
  <c r="M46" i="6"/>
  <c r="N23" i="7"/>
  <c r="M23" i="7"/>
  <c r="K27" i="7"/>
  <c r="K24" i="7"/>
  <c r="N45" i="6"/>
  <c r="M45" i="6"/>
  <c r="K49" i="6"/>
  <c r="K46" i="6"/>
  <c r="L16" i="6"/>
  <c r="J60" i="7"/>
  <c r="L18" i="6"/>
  <c r="J61" i="7"/>
  <c r="L19" i="6"/>
  <c r="J62" i="7"/>
  <c r="L20" i="6"/>
  <c r="J63" i="7"/>
  <c r="L21" i="6"/>
  <c r="J64" i="7"/>
  <c r="L22" i="6"/>
  <c r="J65" i="7"/>
  <c r="L23" i="6"/>
  <c r="J66" i="7"/>
  <c r="L24" i="6"/>
  <c r="L25" i="6"/>
  <c r="J59" i="7"/>
  <c r="L17" i="6"/>
  <c r="H25" i="7"/>
  <c r="T34" i="6"/>
  <c r="T33" i="6"/>
  <c r="R37" i="6"/>
  <c r="R33" i="6"/>
  <c r="P37" i="6"/>
  <c r="O37" i="6"/>
  <c r="N37" i="6"/>
  <c r="M37" i="6"/>
  <c r="P33" i="6"/>
  <c r="O33" i="6"/>
  <c r="N33" i="6"/>
  <c r="M33" i="6"/>
  <c r="Y97" i="7"/>
  <c r="Y91" i="7"/>
  <c r="AA93" i="7"/>
  <c r="AA94" i="7"/>
  <c r="AA95" i="7"/>
  <c r="Y85" i="7"/>
  <c r="Y79" i="7"/>
  <c r="AA81" i="7"/>
  <c r="AA82" i="7"/>
  <c r="AA83" i="7"/>
  <c r="Y73" i="7"/>
  <c r="Y67" i="7"/>
  <c r="AA69" i="7"/>
  <c r="AA70" i="7"/>
  <c r="AA71" i="7"/>
  <c r="Y61" i="7"/>
  <c r="Y55" i="7"/>
  <c r="AA57" i="7"/>
  <c r="AA58" i="7"/>
  <c r="AA59" i="7"/>
  <c r="W49" i="7"/>
  <c r="U49" i="7"/>
  <c r="S49" i="7"/>
  <c r="Q49" i="7"/>
  <c r="W43" i="7"/>
  <c r="U43" i="7"/>
  <c r="S43" i="7"/>
  <c r="Q43" i="7"/>
  <c r="Y49" i="7"/>
  <c r="Y43" i="7"/>
  <c r="AA45" i="7"/>
  <c r="AA46" i="7"/>
  <c r="AA47" i="7"/>
  <c r="W37" i="7"/>
  <c r="U37" i="7"/>
  <c r="S37" i="7"/>
  <c r="Q37" i="7"/>
  <c r="W31" i="7"/>
  <c r="U31" i="7"/>
  <c r="S31" i="7"/>
  <c r="Q31" i="7"/>
  <c r="Y37" i="7"/>
  <c r="Y31" i="7"/>
  <c r="AA33" i="7"/>
  <c r="AA34" i="7"/>
  <c r="AA35" i="7"/>
  <c r="Y25" i="7"/>
  <c r="Y19" i="7"/>
  <c r="AA21" i="7"/>
  <c r="AA22" i="7"/>
  <c r="AA23" i="7"/>
  <c r="U8" i="6"/>
  <c r="U9" i="6"/>
  <c r="U10" i="6"/>
  <c r="U11" i="6"/>
  <c r="U12" i="6"/>
  <c r="U13" i="6"/>
  <c r="U14" i="6"/>
  <c r="U7" i="6"/>
  <c r="F17" i="7"/>
  <c r="E9" i="7"/>
  <c r="K14" i="6"/>
  <c r="F16" i="7"/>
  <c r="D9" i="7"/>
  <c r="J14" i="6"/>
  <c r="E17" i="7"/>
  <c r="E8" i="7"/>
  <c r="K13" i="6"/>
  <c r="D8" i="7"/>
  <c r="J13" i="6"/>
  <c r="E7" i="7"/>
  <c r="K12" i="6"/>
  <c r="E16" i="7"/>
  <c r="D7" i="7"/>
  <c r="J12" i="6"/>
  <c r="E6" i="7"/>
  <c r="K11" i="6"/>
  <c r="D6" i="7"/>
  <c r="J11" i="6"/>
  <c r="E5" i="7"/>
  <c r="K10" i="6"/>
  <c r="D5" i="7"/>
  <c r="J10" i="6"/>
  <c r="E4" i="7"/>
  <c r="K9" i="6"/>
  <c r="D4" i="7"/>
  <c r="J9" i="6"/>
  <c r="E3" i="7"/>
  <c r="K8" i="6"/>
  <c r="D3" i="7"/>
  <c r="J8" i="6"/>
  <c r="E2" i="7"/>
  <c r="K7" i="6"/>
  <c r="D2" i="7"/>
  <c r="J7" i="6"/>
  <c r="F15" i="7"/>
  <c r="C9" i="7"/>
  <c r="I14" i="6"/>
  <c r="C8" i="7"/>
  <c r="I13" i="6"/>
  <c r="C7" i="7"/>
  <c r="I12" i="6"/>
  <c r="C6" i="7"/>
  <c r="I11" i="6"/>
  <c r="E15" i="7"/>
  <c r="C5" i="7"/>
  <c r="I10" i="6"/>
  <c r="C4" i="7"/>
  <c r="I9" i="6"/>
  <c r="C3" i="7"/>
  <c r="I8" i="6"/>
  <c r="C2" i="7"/>
  <c r="I7" i="6"/>
  <c r="C16" i="7"/>
  <c r="D1" i="7"/>
  <c r="J6" i="6"/>
  <c r="C17" i="7"/>
  <c r="E1" i="7"/>
  <c r="K6" i="6"/>
  <c r="C15" i="7"/>
  <c r="C1" i="7"/>
  <c r="I6" i="6"/>
  <c r="H19" i="7"/>
  <c r="H20" i="7"/>
  <c r="H21" i="7"/>
  <c r="H22" i="7"/>
  <c r="H23" i="7"/>
  <c r="H24" i="7"/>
</calcChain>
</file>

<file path=xl/sharedStrings.xml><?xml version="1.0" encoding="utf-8"?>
<sst xmlns="http://schemas.openxmlformats.org/spreadsheetml/2006/main" count="217" uniqueCount="82">
  <si>
    <t>Quality Tools</t>
  </si>
  <si>
    <t>Description</t>
  </si>
  <si>
    <t>Instructions</t>
  </si>
  <si>
    <t>Learn More</t>
  </si>
  <si>
    <t>To learn more about other quality tools, visit the ASQ Learn About Quality web site.</t>
  </si>
  <si>
    <t>Learn About Quality</t>
  </si>
  <si>
    <t>Run Order</t>
  </si>
  <si>
    <t>AxB</t>
  </si>
  <si>
    <t>AxC</t>
  </si>
  <si>
    <t>BxC</t>
  </si>
  <si>
    <t>AxBxC</t>
  </si>
  <si>
    <t>Sample 1</t>
  </si>
  <si>
    <t>Sample 2</t>
  </si>
  <si>
    <t>Sample 3</t>
  </si>
  <si>
    <t>Sample 4</t>
  </si>
  <si>
    <t>Sample 5</t>
  </si>
  <si>
    <t>Avg</t>
  </si>
  <si>
    <t># 6</t>
  </si>
  <si>
    <t># 8</t>
  </si>
  <si>
    <t># 1</t>
  </si>
  <si>
    <t># 4</t>
  </si>
  <si>
    <t># 2</t>
  </si>
  <si>
    <t># 5</t>
  </si>
  <si>
    <t># 3</t>
  </si>
  <si>
    <t># 7</t>
  </si>
  <si>
    <t>A</t>
  </si>
  <si>
    <t>B</t>
  </si>
  <si>
    <t>C</t>
  </si>
  <si>
    <t>Factor Name</t>
  </si>
  <si>
    <t>Factor Letter</t>
  </si>
  <si>
    <t>Lo Setting</t>
  </si>
  <si>
    <t>Hi Setting</t>
  </si>
  <si>
    <t>Boost</t>
  </si>
  <si>
    <t>Moist</t>
  </si>
  <si>
    <t>Cycle</t>
  </si>
  <si>
    <t>B LO</t>
  </si>
  <si>
    <t>B HI</t>
  </si>
  <si>
    <t>C LO</t>
  </si>
  <si>
    <t>C HI</t>
  </si>
  <si>
    <t>Effect of</t>
  </si>
  <si>
    <t>A LO</t>
  </si>
  <si>
    <t>A HI</t>
  </si>
  <si>
    <t>Design of Experiments</t>
  </si>
  <si>
    <t>This template illustrates DOE or Design of Experiments sometimes called a Statistically Designed Experiment.  A detailed discussion of DOE can be found at www.ASQ.org</t>
  </si>
  <si>
    <t>Learn About Design of Experiments</t>
  </si>
  <si>
    <t>●</t>
  </si>
  <si>
    <t>Run each of the eight combinations in random order using the Run Order Column.</t>
  </si>
  <si>
    <t>Review the bar graph to identify the factors or interactions having the greatest effect.</t>
  </si>
  <si>
    <t>If the effect of an interaction is shown to be large, use the interaction plots to determine the best settings that will optimize the output.</t>
  </si>
  <si>
    <t>Detailed calculations can be displayed by clicking on the radio button for any factor or interaction.</t>
  </si>
  <si>
    <t>Trial 1</t>
  </si>
  <si>
    <t>Trial 2</t>
  </si>
  <si>
    <t>Trial 3</t>
  </si>
  <si>
    <t>Trial 4</t>
  </si>
  <si>
    <t>Trial 5</t>
  </si>
  <si>
    <t>Collect at least one output measurement for each of the eight runs.  Five are recommended.</t>
  </si>
  <si>
    <t>=</t>
  </si>
  <si>
    <t>-</t>
  </si>
  <si>
    <t>+</t>
  </si>
  <si>
    <t>Select Factor or Interaction for Calculation Details:</t>
  </si>
  <si>
    <t>High (+1) settings:</t>
  </si>
  <si>
    <t>Low (-1) settings:</t>
  </si>
  <si>
    <t>Effect:</t>
  </si>
  <si>
    <t>Factor A</t>
  </si>
  <si>
    <t>Factor B</t>
  </si>
  <si>
    <t>Factor C</t>
  </si>
  <si>
    <t>AxB Interaction</t>
  </si>
  <si>
    <t>AxC Interaction</t>
  </si>
  <si>
    <t>BxC Interaction</t>
  </si>
  <si>
    <t>AxBxC Interaction</t>
  </si>
  <si>
    <t>Radio Button</t>
  </si>
  <si>
    <t>Display</t>
  </si>
  <si>
    <t>)      =</t>
  </si>
  <si>
    <t>Do Not Change</t>
  </si>
  <si>
    <t xml:space="preserve">Enter the High and Low levels for factor A, B and C.  Names and Levels are recommended but not required.  </t>
  </si>
  <si>
    <t>This template was written for the American Society for Quality by</t>
  </si>
  <si>
    <t>Stat Aids</t>
  </si>
  <si>
    <t>Your feedback is welcome and encouraged.  Please e-mail to:</t>
  </si>
  <si>
    <t>Stat_Aids@yahoo.com</t>
  </si>
  <si>
    <t>average  (</t>
  </si>
  <si>
    <t>Low Setting</t>
  </si>
  <si>
    <t>High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</si>
</sst>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00"/>
  </numFmts>
  <fonts count="20" x14ac:knownFonts="1">
    <font>
      <sz val="10"/>
      <name val="Arial"/>
      <charset val="204"/>
    </font>
    <font>
      <u/>
      <sz val="10"/>
      <color indexed="12"/>
      <name val="Arial"/>
      <charset val="204"/>
    </font>
    <font>
      <sz val="8"/>
      <name val="Arial"/>
      <charset val="204"/>
    </font>
    <font>
      <sz val="24"/>
      <color indexed="9"/>
      <name val="Tw Cen MT"/>
      <family val="2"/>
    </font>
    <font>
      <sz val="8"/>
      <name val="Verdana"/>
      <family val="2"/>
    </font>
    <font>
      <b/>
      <sz val="12"/>
      <color indexed="53"/>
      <name val="Verdana"/>
      <family val="2"/>
    </font>
    <font>
      <b/>
      <sz val="8"/>
      <color indexed="53"/>
      <name val="Verdana"/>
      <family val="2"/>
    </font>
    <font>
      <sz val="10"/>
      <name val="MS Sans Serif"/>
    </font>
    <font>
      <sz val="8"/>
      <name val="MS Sans Serif"/>
    </font>
    <font>
      <b/>
      <sz val="10"/>
      <name val="Verdana"/>
      <family val="2"/>
    </font>
    <font>
      <sz val="10"/>
      <name val="Verdana"/>
      <family val="2"/>
    </font>
    <font>
      <u/>
      <sz val="8"/>
      <color indexed="12"/>
      <name val="Verdana"/>
      <family val="2"/>
    </font>
    <font>
      <sz val="8"/>
      <name val="Tahoma"/>
      <family val="2"/>
    </font>
    <font>
      <b/>
      <sz val="8"/>
      <name val="Verdana"/>
      <family val="2"/>
    </font>
    <font>
      <b/>
      <u/>
      <sz val="8"/>
      <name val="Verdana"/>
      <family val="2"/>
    </font>
    <font>
      <sz val="8"/>
      <color indexed="53"/>
      <name val="Verdana"/>
      <family val="2"/>
    </font>
    <font>
      <sz val="8"/>
      <color indexed="12"/>
      <name val="Verdana"/>
      <family val="2"/>
    </font>
    <font>
      <b/>
      <sz val="8"/>
      <color indexed="12"/>
      <name val="Verdana"/>
      <family val="2"/>
    </font>
    <font>
      <sz val="24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23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11">
    <xf numFmtId="0" fontId="0" fillId="0" borderId="0" xfId="0"/>
    <xf numFmtId="0" fontId="4" fillId="0" borderId="0" xfId="0" applyFont="1"/>
    <xf numFmtId="0" fontId="3" fillId="0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9" fillId="0" borderId="0" xfId="2" applyFont="1" applyFill="1" applyAlignment="1" applyProtection="1">
      <alignment vertical="center"/>
      <protection hidden="1"/>
    </xf>
    <xf numFmtId="0" fontId="10" fillId="0" borderId="2" xfId="2" applyFont="1" applyFill="1" applyBorder="1" applyAlignment="1" applyProtection="1">
      <alignment horizontal="center" vertical="center" wrapText="1"/>
      <protection hidden="1"/>
    </xf>
    <xf numFmtId="0" fontId="10" fillId="0" borderId="0" xfId="2" applyFont="1" applyFill="1" applyAlignment="1" applyProtection="1">
      <alignment vertical="center"/>
      <protection hidden="1"/>
    </xf>
    <xf numFmtId="0" fontId="10" fillId="0" borderId="2" xfId="2" applyFont="1" applyFill="1" applyBorder="1" applyAlignment="1" applyProtection="1">
      <alignment horizontal="center" vertical="center"/>
      <protection hidden="1"/>
    </xf>
    <xf numFmtId="0" fontId="10" fillId="2" borderId="2" xfId="2" applyFont="1" applyFill="1" applyBorder="1" applyAlignment="1" applyProtection="1">
      <alignment horizontal="center" vertical="center"/>
      <protection hidden="1"/>
    </xf>
    <xf numFmtId="0" fontId="10" fillId="0" borderId="2" xfId="2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Protection="1">
      <protection hidden="1"/>
    </xf>
    <xf numFmtId="0" fontId="10" fillId="0" borderId="0" xfId="2" applyFont="1" applyFill="1" applyBorder="1" applyAlignment="1" applyProtection="1">
      <alignment horizontal="center"/>
      <protection hidden="1"/>
    </xf>
    <xf numFmtId="0" fontId="10" fillId="0" borderId="0" xfId="2" applyFont="1" applyFill="1" applyAlignment="1" applyProtection="1">
      <alignment horizontal="center" vertical="center"/>
      <protection hidden="1"/>
    </xf>
    <xf numFmtId="0" fontId="7" fillId="0" borderId="0" xfId="2" applyFont="1" applyFill="1" applyAlignment="1" applyProtection="1">
      <alignment vertical="center"/>
      <protection hidden="1"/>
    </xf>
    <xf numFmtId="0" fontId="7" fillId="0" borderId="0" xfId="2" applyFont="1" applyFill="1" applyProtection="1">
      <protection hidden="1"/>
    </xf>
    <xf numFmtId="0" fontId="7" fillId="0" borderId="0" xfId="2" applyFont="1" applyFill="1" applyBorder="1" applyProtection="1">
      <protection hidden="1"/>
    </xf>
    <xf numFmtId="0" fontId="7" fillId="0" borderId="0" xfId="2" applyFont="1" applyFill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alignment horizontal="center"/>
      <protection hidden="1"/>
    </xf>
    <xf numFmtId="0" fontId="10" fillId="0" borderId="0" xfId="2" applyFont="1" applyFill="1" applyProtection="1">
      <protection hidden="1"/>
    </xf>
    <xf numFmtId="0" fontId="10" fillId="0" borderId="0" xfId="2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4" fillId="0" borderId="6" xfId="0" applyFont="1" applyBorder="1"/>
    <xf numFmtId="0" fontId="4" fillId="0" borderId="3" xfId="0" applyFont="1" applyBorder="1"/>
    <xf numFmtId="0" fontId="4" fillId="0" borderId="7" xfId="0" applyFont="1" applyBorder="1"/>
    <xf numFmtId="0" fontId="4" fillId="0" borderId="4" xfId="0" applyFont="1" applyBorder="1" applyAlignment="1">
      <alignment horizontal="center"/>
    </xf>
    <xf numFmtId="0" fontId="9" fillId="0" borderId="8" xfId="2" applyFont="1" applyFill="1" applyBorder="1" applyAlignment="1" applyProtection="1">
      <alignment vertical="center"/>
      <protection hidden="1"/>
    </xf>
    <xf numFmtId="0" fontId="9" fillId="0" borderId="9" xfId="2" applyFont="1" applyFill="1" applyBorder="1" applyAlignment="1" applyProtection="1">
      <alignment vertical="center"/>
      <protection hidden="1"/>
    </xf>
    <xf numFmtId="0" fontId="9" fillId="0" borderId="10" xfId="2" applyFont="1" applyFill="1" applyBorder="1" applyAlignment="1" applyProtection="1">
      <alignment vertical="center"/>
      <protection hidden="1"/>
    </xf>
    <xf numFmtId="0" fontId="4" fillId="0" borderId="5" xfId="0" applyFont="1" applyBorder="1" applyAlignment="1">
      <alignment horizontal="left"/>
    </xf>
    <xf numFmtId="0" fontId="10" fillId="0" borderId="5" xfId="2" applyFont="1" applyFill="1" applyBorder="1" applyAlignment="1" applyProtection="1">
      <alignment horizontal="center" vertical="center"/>
      <protection hidden="1"/>
    </xf>
    <xf numFmtId="0" fontId="4" fillId="0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6" xfId="2" applyFont="1" applyFill="1" applyBorder="1" applyAlignment="1" applyProtection="1">
      <alignment vertical="center"/>
      <protection hidden="1"/>
    </xf>
    <xf numFmtId="0" fontId="10" fillId="0" borderId="7" xfId="2" applyFont="1" applyFill="1" applyBorder="1" applyAlignment="1" applyProtection="1">
      <alignment vertical="center"/>
      <protection hidden="1"/>
    </xf>
    <xf numFmtId="0" fontId="4" fillId="0" borderId="2" xfId="0" applyFont="1" applyFill="1" applyBorder="1" applyAlignment="1">
      <alignment horizontal="center"/>
    </xf>
    <xf numFmtId="0" fontId="6" fillId="0" borderId="0" xfId="0" applyFont="1" applyBorder="1" applyAlignment="1"/>
    <xf numFmtId="0" fontId="13" fillId="0" borderId="0" xfId="0" applyFont="1" applyBorder="1" applyAlignment="1"/>
    <xf numFmtId="0" fontId="17" fillId="0" borderId="0" xfId="0" applyFont="1" applyBorder="1" applyAlignment="1"/>
    <xf numFmtId="0" fontId="15" fillId="0" borderId="0" xfId="0" applyFont="1" applyBorder="1" applyAlignment="1"/>
    <xf numFmtId="0" fontId="10" fillId="0" borderId="2" xfId="2" applyFont="1" applyFill="1" applyBorder="1" applyProtection="1">
      <protection hidden="1"/>
    </xf>
    <xf numFmtId="0" fontId="10" fillId="0" borderId="2" xfId="2" applyFont="1" applyFill="1" applyBorder="1" applyAlignment="1" applyProtection="1">
      <alignment horizontal="center"/>
      <protection hidden="1"/>
    </xf>
    <xf numFmtId="0" fontId="10" fillId="0" borderId="2" xfId="2" applyFont="1" applyFill="1" applyBorder="1" applyAlignment="1" applyProtection="1">
      <alignment horizontal="right"/>
      <protection hidden="1"/>
    </xf>
    <xf numFmtId="0" fontId="10" fillId="0" borderId="2" xfId="2" applyFont="1" applyFill="1" applyBorder="1" applyAlignment="1" applyProtection="1">
      <alignment horizontal="right" vertical="center"/>
      <protection hidden="1"/>
    </xf>
    <xf numFmtId="0" fontId="10" fillId="0" borderId="2" xfId="2" applyFont="1" applyFill="1" applyBorder="1" applyAlignment="1" applyProtection="1">
      <alignment horizontal="left" vertical="center"/>
      <protection hidden="1"/>
    </xf>
    <xf numFmtId="172" fontId="10" fillId="0" borderId="2" xfId="2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Border="1"/>
    <xf numFmtId="0" fontId="4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0" fillId="0" borderId="0" xfId="2" applyFont="1" applyFill="1" applyBorder="1" applyAlignment="1" applyProtection="1">
      <alignment horizontal="right"/>
      <protection hidden="1"/>
    </xf>
    <xf numFmtId="0" fontId="15" fillId="0" borderId="2" xfId="0" applyFont="1" applyBorder="1"/>
    <xf numFmtId="0" fontId="16" fillId="0" borderId="2" xfId="0" applyFont="1" applyBorder="1"/>
    <xf numFmtId="0" fontId="4" fillId="0" borderId="0" xfId="0" applyFont="1" applyBorder="1" applyAlignment="1">
      <alignment vertical="center"/>
    </xf>
    <xf numFmtId="0" fontId="4" fillId="0" borderId="0" xfId="2" applyFont="1" applyFill="1" applyBorder="1" applyProtection="1">
      <protection hidden="1"/>
    </xf>
    <xf numFmtId="0" fontId="4" fillId="0" borderId="0" xfId="2" applyFont="1" applyFill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center"/>
      <protection hidden="1"/>
    </xf>
    <xf numFmtId="0" fontId="15" fillId="0" borderId="2" xfId="2" applyFont="1" applyFill="1" applyBorder="1" applyAlignment="1" applyProtection="1">
      <alignment horizontal="right"/>
      <protection hidden="1"/>
    </xf>
    <xf numFmtId="0" fontId="0" fillId="0" borderId="0" xfId="0" applyAlignment="1">
      <alignment horizontal="center"/>
    </xf>
    <xf numFmtId="0" fontId="1" fillId="0" borderId="0" xfId="1" applyAlignment="1" applyProtection="1">
      <alignment horizontal="center"/>
    </xf>
    <xf numFmtId="0" fontId="13" fillId="0" borderId="0" xfId="0" applyFont="1" applyBorder="1" applyAlignment="1">
      <alignment vertical="center"/>
    </xf>
    <xf numFmtId="0" fontId="4" fillId="0" borderId="2" xfId="2" applyFont="1" applyFill="1" applyBorder="1" applyAlignment="1" applyProtection="1">
      <alignment horizontal="center" vertical="center" wrapText="1"/>
      <protection hidden="1"/>
    </xf>
    <xf numFmtId="0" fontId="4" fillId="0" borderId="2" xfId="2" applyFont="1" applyFill="1" applyBorder="1" applyAlignment="1" applyProtection="1">
      <alignment horizontal="center" vertical="center" shrinkToFit="1"/>
      <protection hidden="1"/>
    </xf>
    <xf numFmtId="0" fontId="4" fillId="0" borderId="2" xfId="2" applyFont="1" applyFill="1" applyBorder="1" applyAlignment="1" applyProtection="1">
      <alignment horizontal="center" vertical="center" shrinkToFit="1"/>
      <protection locked="0"/>
    </xf>
    <xf numFmtId="0" fontId="13" fillId="0" borderId="0" xfId="2" applyFont="1" applyFill="1" applyAlignment="1" applyProtection="1">
      <alignment vertical="center"/>
      <protection hidden="1"/>
    </xf>
    <xf numFmtId="0" fontId="4" fillId="0" borderId="0" xfId="2" applyFont="1" applyFill="1" applyAlignment="1" applyProtection="1">
      <alignment vertical="center"/>
      <protection hidden="1"/>
    </xf>
    <xf numFmtId="0" fontId="4" fillId="0" borderId="2" xfId="2" applyFont="1" applyFill="1" applyBorder="1" applyAlignment="1" applyProtection="1">
      <alignment horizontal="center" vertical="center"/>
      <protection hidden="1"/>
    </xf>
    <xf numFmtId="0" fontId="4" fillId="2" borderId="2" xfId="2" applyFont="1" applyFill="1" applyBorder="1" applyAlignment="1" applyProtection="1">
      <alignment horizontal="center" vertical="center"/>
      <protection hidden="1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4" fillId="0" borderId="0" xfId="2" applyFont="1" applyFill="1" applyBorder="1" applyAlignment="1" applyProtection="1">
      <alignment vertical="center"/>
      <protection hidden="1"/>
    </xf>
    <xf numFmtId="0" fontId="18" fillId="0" borderId="0" xfId="0" applyFont="1"/>
    <xf numFmtId="0" fontId="19" fillId="0" borderId="0" xfId="0" applyFont="1"/>
    <xf numFmtId="0" fontId="15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2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0" xfId="1" applyFont="1" applyAlignment="1" applyProtection="1">
      <alignment horizont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1" fillId="0" borderId="0" xfId="1" applyFont="1" applyBorder="1" applyAlignment="1" applyProtection="1">
      <alignment horizontal="center"/>
    </xf>
    <xf numFmtId="0" fontId="4" fillId="0" borderId="11" xfId="0" applyFont="1" applyBorder="1" applyAlignment="1">
      <alignment horizontal="center" vertical="center" textRotation="180"/>
    </xf>
    <xf numFmtId="0" fontId="4" fillId="0" borderId="12" xfId="0" applyFont="1" applyBorder="1" applyAlignment="1">
      <alignment horizontal="center" vertical="center" textRotation="180"/>
    </xf>
    <xf numFmtId="0" fontId="4" fillId="0" borderId="13" xfId="0" applyFont="1" applyBorder="1" applyAlignment="1">
      <alignment horizontal="center" vertical="center" textRotation="180"/>
    </xf>
    <xf numFmtId="0" fontId="4" fillId="0" borderId="0" xfId="2" applyFont="1" applyFill="1" applyBorder="1" applyAlignment="1" applyProtection="1">
      <alignment horizontal="right" vertical="center"/>
      <protection hidden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  <protection hidden="1"/>
    </xf>
    <xf numFmtId="0" fontId="10" fillId="0" borderId="8" xfId="2" applyFont="1" applyFill="1" applyBorder="1" applyAlignment="1" applyProtection="1">
      <alignment horizontal="center" vertical="center"/>
      <protection hidden="1"/>
    </xf>
    <xf numFmtId="0" fontId="10" fillId="0" borderId="10" xfId="2" applyFon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/>
    </xf>
  </cellXfs>
  <cellStyles count="3">
    <cellStyle name="Hyperlink" xfId="1" builtinId="8"/>
    <cellStyle name="Normal" xfId="0" builtinId="0"/>
    <cellStyle name="Normal_ASQ 3 Factor DOE" xfId="2"/>
  </cellStyles>
  <dxfs count="16">
    <dxf>
      <font>
        <condense val="0"/>
        <extend val="0"/>
        <color indexed="53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53"/>
      </font>
    </dxf>
    <dxf>
      <font>
        <condense val="0"/>
        <extend val="0"/>
        <color indexed="12"/>
      </font>
    </dxf>
    <dxf>
      <font>
        <condense val="0"/>
        <extend val="0"/>
        <color indexed="53"/>
      </font>
    </dxf>
    <dxf>
      <font>
        <condense val="0"/>
        <extend val="0"/>
        <color indexed="12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12"/>
      </font>
    </dxf>
    <dxf>
      <font>
        <condense val="0"/>
        <extend val="0"/>
        <color indexed="53"/>
      </font>
    </dxf>
    <dxf>
      <font>
        <condense val="0"/>
        <extend val="0"/>
        <color indexed="12"/>
      </font>
    </dxf>
    <dxf>
      <font>
        <condense val="0"/>
        <extend val="0"/>
        <color indexed="53"/>
      </font>
    </dxf>
    <dxf>
      <font>
        <condense val="0"/>
        <extend val="0"/>
        <color indexed="12"/>
      </font>
    </dxf>
    <dxf>
      <font>
        <condense val="0"/>
        <extend val="0"/>
        <color indexed="53"/>
      </font>
    </dxf>
    <dxf>
      <font>
        <b val="0"/>
        <i val="0"/>
        <condense val="0"/>
        <extend val="0"/>
        <color indexed="12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Main Effects and Interactions</a:t>
            </a:r>
          </a:p>
        </c:rich>
      </c:tx>
      <c:layout>
        <c:manualLayout>
          <c:xMode val="edge"/>
          <c:yMode val="edge"/>
          <c:x val="0.407317436985611"/>
          <c:y val="0.0341881055273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4390247823797"/>
          <c:y val="0.128205395727739"/>
          <c:w val="0.951220361822684"/>
          <c:h val="0.6923091369297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Factor Full Factorial'!$G$19:$G$25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AxB</c:v>
                </c:pt>
                <c:pt idx="4">
                  <c:v>AxC</c:v>
                </c:pt>
                <c:pt idx="5">
                  <c:v>BxC</c:v>
                </c:pt>
                <c:pt idx="6">
                  <c:v>AxBxC</c:v>
                </c:pt>
              </c:strCache>
            </c:strRef>
          </c:cat>
          <c:val>
            <c:numRef>
              <c:f>'3 Factor Full Factorial'!$H$19:$H$25</c:f>
              <c:numCache>
                <c:formatCode>0.000</c:formatCode>
                <c:ptCount val="7"/>
                <c:pt idx="0">
                  <c:v>4.95</c:v>
                </c:pt>
                <c:pt idx="1">
                  <c:v>1.824999999999999</c:v>
                </c:pt>
                <c:pt idx="2">
                  <c:v>3.274999999999999</c:v>
                </c:pt>
                <c:pt idx="3">
                  <c:v>4.550000000000001</c:v>
                </c:pt>
                <c:pt idx="4">
                  <c:v>0.649999999999998</c:v>
                </c:pt>
                <c:pt idx="5">
                  <c:v>0.225000000000001</c:v>
                </c:pt>
                <c:pt idx="6">
                  <c:v>0.100000000000001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2145738872"/>
        <c:axId val="-2145734936"/>
      </c:barChart>
      <c:catAx>
        <c:axId val="-2145738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5734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45734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573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02127659574"/>
          <c:y val="0.0894305392906056"/>
          <c:w val="0.734042553191489"/>
          <c:h val="0.739834461404101"/>
        </c:manualLayout>
      </c:layout>
      <c:lineChart>
        <c:grouping val="standard"/>
        <c:varyColors val="0"/>
        <c:ser>
          <c:idx val="0"/>
          <c:order val="0"/>
          <c:tx>
            <c:strRef>
              <c:f>'3 Factor Full Factorial'!$I$11</c:f>
              <c:strCache>
                <c:ptCount val="1"/>
              </c:strCache>
            </c:strRef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FF6600"/>
                </a:solidFill>
                <a:ln>
                  <a:solidFill>
                    <a:srgbClr val="FF6600"/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0.191489361702128"/>
                  <c:y val="-0.01151713449945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Factor Full Factorial'!$H$12:$H$13</c:f>
            </c:strRef>
          </c:cat>
          <c:val>
            <c:numRef>
              <c:f>'3 Factor Full Factorial'!$I$12:$I$13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 Factor Full Factorial'!$J$11</c:f>
              <c:strCache>
                <c:ptCount val="1"/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0000D4"/>
                </a:solidFill>
                <a:ln>
                  <a:solidFill>
                    <a:srgbClr val="0000D4"/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0.196808510638298"/>
                  <c:y val="0.002582152256638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Factor Full Factorial'!$H$12:$H$13</c:f>
            </c:strRef>
          </c:cat>
          <c:val>
            <c:numRef>
              <c:f>'3 Factor Full Factorial'!$J$12:$J$13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6208232"/>
        <c:axId val="2136212280"/>
      </c:lineChart>
      <c:catAx>
        <c:axId val="213620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212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212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208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31914893617"/>
          <c:y val="0.357722157162422"/>
          <c:w val="0.228723404255319"/>
          <c:h val="0.1707310295547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 X B Interaction</a:t>
            </a:r>
          </a:p>
        </c:rich>
      </c:tx>
      <c:layout>
        <c:manualLayout>
          <c:xMode val="edge"/>
          <c:yMode val="edge"/>
          <c:x val="0.326425076926483"/>
          <c:y val="0.036496252807832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989709402899"/>
          <c:y val="0.116788008985064"/>
          <c:w val="0.740933111118841"/>
          <c:h val="0.729925056156649"/>
        </c:manualLayout>
      </c:layout>
      <c:lineChart>
        <c:grouping val="standard"/>
        <c:varyColors val="0"/>
        <c:ser>
          <c:idx val="0"/>
          <c:order val="0"/>
          <c:tx>
            <c:strRef>
              <c:f>'3 Factor Full Factorial'!$C$23</c:f>
              <c:strCache>
                <c:ptCount val="1"/>
                <c:pt idx="0">
                  <c:v>B LO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'3 Factor Full Factorial'!$B$24:$B$25</c:f>
              <c:strCache>
                <c:ptCount val="2"/>
                <c:pt idx="0">
                  <c:v>A LO</c:v>
                </c:pt>
                <c:pt idx="1">
                  <c:v>A HI</c:v>
                </c:pt>
              </c:strCache>
            </c:strRef>
          </c:cat>
          <c:val>
            <c:numRef>
              <c:f>'3 Factor Full Factorial'!$C$24:$C$25</c:f>
              <c:numCache>
                <c:formatCode>General</c:formatCode>
                <c:ptCount val="2"/>
                <c:pt idx="0">
                  <c:v>19.0</c:v>
                </c:pt>
                <c:pt idx="1">
                  <c:v>19.4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 Factor Full Factorial'!$D$23</c:f>
              <c:strCache>
                <c:ptCount val="1"/>
                <c:pt idx="0">
                  <c:v>B HI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'3 Factor Full Factorial'!$B$24:$B$25</c:f>
              <c:strCache>
                <c:ptCount val="2"/>
                <c:pt idx="0">
                  <c:v>A LO</c:v>
                </c:pt>
                <c:pt idx="1">
                  <c:v>A HI</c:v>
                </c:pt>
              </c:strCache>
            </c:strRef>
          </c:cat>
          <c:val>
            <c:numRef>
              <c:f>'3 Factor Full Factorial'!$D$24:$D$25</c:f>
              <c:numCache>
                <c:formatCode>General</c:formatCode>
                <c:ptCount val="2"/>
                <c:pt idx="0">
                  <c:v>16.275</c:v>
                </c:pt>
                <c:pt idx="1">
                  <c:v>25.775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986120"/>
        <c:axId val="2135989720"/>
      </c:lineChart>
      <c:catAx>
        <c:axId val="2135986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5989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5989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5986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2021213683268"/>
          <c:y val="0.379561029201457"/>
          <c:w val="0.212435367523584"/>
          <c:h val="0.1532842617928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 X C Interaction</a:t>
            </a:r>
          </a:p>
        </c:rich>
      </c:tx>
      <c:layout>
        <c:manualLayout>
          <c:xMode val="edge"/>
          <c:yMode val="edge"/>
          <c:x val="0.383419931627932"/>
          <c:y val="0.036496252807832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989709402899"/>
          <c:y val="0.116788008985064"/>
          <c:w val="0.735751760691437"/>
          <c:h val="0.729925056156649"/>
        </c:manualLayout>
      </c:layout>
      <c:lineChart>
        <c:grouping val="standard"/>
        <c:varyColors val="0"/>
        <c:ser>
          <c:idx val="0"/>
          <c:order val="0"/>
          <c:tx>
            <c:strRef>
              <c:f>'3 Factor Full Factorial'!$C$27</c:f>
              <c:strCache>
                <c:ptCount val="1"/>
                <c:pt idx="0">
                  <c:v>C LO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'3 Factor Full Factorial'!$B$28:$B$29</c:f>
              <c:strCache>
                <c:ptCount val="2"/>
                <c:pt idx="0">
                  <c:v>A LO</c:v>
                </c:pt>
                <c:pt idx="1">
                  <c:v>A HI</c:v>
                </c:pt>
              </c:strCache>
            </c:strRef>
          </c:cat>
          <c:val>
            <c:numRef>
              <c:f>'3 Factor Full Factorial'!$C$28:$C$29</c:f>
              <c:numCache>
                <c:formatCode>General</c:formatCode>
                <c:ptCount val="2"/>
                <c:pt idx="0">
                  <c:v>16.325</c:v>
                </c:pt>
                <c:pt idx="1">
                  <c:v>20.625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 Factor Full Factorial'!$D$27</c:f>
              <c:strCache>
                <c:ptCount val="1"/>
                <c:pt idx="0">
                  <c:v>C HI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'3 Factor Full Factorial'!$B$28:$B$29</c:f>
              <c:strCache>
                <c:ptCount val="2"/>
                <c:pt idx="0">
                  <c:v>A LO</c:v>
                </c:pt>
                <c:pt idx="1">
                  <c:v>A HI</c:v>
                </c:pt>
              </c:strCache>
            </c:strRef>
          </c:cat>
          <c:val>
            <c:numRef>
              <c:f>'3 Factor Full Factorial'!$D$28:$D$29</c:f>
              <c:numCache>
                <c:formatCode>General</c:formatCode>
                <c:ptCount val="2"/>
                <c:pt idx="0">
                  <c:v>18.95</c:v>
                </c:pt>
                <c:pt idx="1">
                  <c:v>24.55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6065896"/>
        <c:axId val="2136069496"/>
      </c:lineChart>
      <c:catAx>
        <c:axId val="2136065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069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69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065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6114461546246"/>
          <c:y val="0.313867774147359"/>
          <c:w val="0.238342119660606"/>
          <c:h val="0.218977516846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 X C Interaction</a:t>
            </a:r>
          </a:p>
        </c:rich>
      </c:tx>
      <c:layout>
        <c:manualLayout>
          <c:xMode val="edge"/>
          <c:yMode val="edge"/>
          <c:x val="0.331606427353887"/>
          <c:y val="0.036496252807832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989709402899"/>
          <c:y val="0.116788008985064"/>
          <c:w val="0.735751760691437"/>
          <c:h val="0.729925056156649"/>
        </c:manualLayout>
      </c:layout>
      <c:lineChart>
        <c:grouping val="standard"/>
        <c:varyColors val="0"/>
        <c:ser>
          <c:idx val="0"/>
          <c:order val="0"/>
          <c:tx>
            <c:strRef>
              <c:f>'3 Factor Full Factorial'!$C$19</c:f>
              <c:strCache>
                <c:ptCount val="1"/>
                <c:pt idx="0">
                  <c:v>C LO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'3 Factor Full Factorial'!$B$20:$B$21</c:f>
              <c:strCache>
                <c:ptCount val="2"/>
                <c:pt idx="0">
                  <c:v>B LO</c:v>
                </c:pt>
                <c:pt idx="1">
                  <c:v>B HI</c:v>
                </c:pt>
              </c:strCache>
            </c:strRef>
          </c:cat>
          <c:val>
            <c:numRef>
              <c:f>'3 Factor Full Factorial'!$C$20:$C$21</c:f>
              <c:numCache>
                <c:formatCode>General</c:formatCode>
                <c:ptCount val="2"/>
                <c:pt idx="0">
                  <c:v>17.675</c:v>
                </c:pt>
                <c:pt idx="1">
                  <c:v>19.275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 Factor Full Factorial'!$D$19</c:f>
              <c:strCache>
                <c:ptCount val="1"/>
                <c:pt idx="0">
                  <c:v>C HI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'3 Factor Full Factorial'!$B$20:$B$21</c:f>
              <c:strCache>
                <c:ptCount val="2"/>
                <c:pt idx="0">
                  <c:v>B LO</c:v>
                </c:pt>
                <c:pt idx="1">
                  <c:v>B HI</c:v>
                </c:pt>
              </c:strCache>
            </c:strRef>
          </c:cat>
          <c:val>
            <c:numRef>
              <c:f>'3 Factor Full Factorial'!$D$20:$D$21</c:f>
              <c:numCache>
                <c:formatCode>General</c:formatCode>
                <c:ptCount val="2"/>
                <c:pt idx="0">
                  <c:v>20.725</c:v>
                </c:pt>
                <c:pt idx="1">
                  <c:v>22.775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6107400"/>
        <c:axId val="2136111000"/>
      </c:lineChart>
      <c:catAx>
        <c:axId val="2136107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11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111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107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9482307699606"/>
          <c:y val="0.321167024708925"/>
          <c:w val="0.212435367523584"/>
          <c:h val="0.1532842617928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Main Effects and Interactions</a:t>
            </a:r>
          </a:p>
        </c:rich>
      </c:tx>
      <c:layout>
        <c:manualLayout>
          <c:xMode val="edge"/>
          <c:yMode val="edge"/>
          <c:x val="0.42060793464952"/>
          <c:y val="0.022598807714270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304053928662304"/>
          <c:y val="0.118643740499921"/>
          <c:w val="0.96452662925653"/>
          <c:h val="0.757060058428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ABE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 Factor Full Factorial'!$G$19:$G$25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AxB</c:v>
                </c:pt>
                <c:pt idx="4">
                  <c:v>AxC</c:v>
                </c:pt>
                <c:pt idx="5">
                  <c:v>BxC</c:v>
                </c:pt>
                <c:pt idx="6">
                  <c:v>AxBxC</c:v>
                </c:pt>
              </c:strCache>
            </c:strRef>
          </c:cat>
          <c:val>
            <c:numRef>
              <c:f>'3 Factor Full Factorial'!$H$19:$H$25</c:f>
              <c:numCache>
                <c:formatCode>0.000</c:formatCode>
                <c:ptCount val="7"/>
                <c:pt idx="0">
                  <c:v>4.95</c:v>
                </c:pt>
                <c:pt idx="1">
                  <c:v>1.824999999999999</c:v>
                </c:pt>
                <c:pt idx="2">
                  <c:v>3.274999999999999</c:v>
                </c:pt>
                <c:pt idx="3">
                  <c:v>4.550000000000001</c:v>
                </c:pt>
                <c:pt idx="4">
                  <c:v>0.649999999999998</c:v>
                </c:pt>
                <c:pt idx="5">
                  <c:v>0.225000000000001</c:v>
                </c:pt>
                <c:pt idx="6">
                  <c:v>0.100000000000001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36150232"/>
        <c:axId val="2136154168"/>
      </c:barChart>
      <c:catAx>
        <c:axId val="213615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15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1541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150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47433173023"/>
          <c:y val="0.0827066150974082"/>
          <c:w val="0.738218479876013"/>
          <c:h val="0.759397102258021"/>
        </c:manualLayout>
      </c:layout>
      <c:lineChart>
        <c:grouping val="standard"/>
        <c:varyColors val="0"/>
        <c:ser>
          <c:idx val="0"/>
          <c:order val="0"/>
          <c:tx>
            <c:strRef>
              <c:f>'3 Factor Full Factorial'!$I$11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'3 Factor Full Factorial'!$H$12:$H$13</c:f>
            </c:multiLvlStrRef>
          </c:cat>
          <c:val>
            <c:numRef>
              <c:f>'3 Factor Full Factorial'!$I$12:$I$13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 Factor Full Factorial'!$J$11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'3 Factor Full Factorial'!$H$12:$H$13</c:f>
            </c:multiLvlStrRef>
          </c:cat>
          <c:val>
            <c:numRef>
              <c:f>'3 Factor Full Factorial'!$J$12:$J$13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5786136"/>
        <c:axId val="-2145780024"/>
      </c:lineChart>
      <c:catAx>
        <c:axId val="-214578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5780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45780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5786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9160848099446"/>
          <c:y val="0.353382809961653"/>
          <c:w val="0.214659274290188"/>
          <c:h val="0.157894447004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'3 Factor Full Factorial'!$F$28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5" Type="http://schemas.openxmlformats.org/officeDocument/2006/relationships/chart" Target="../charts/chart7.xml"/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469900</xdr:colOff>
      <xdr:row>0</xdr:row>
      <xdr:rowOff>0</xdr:rowOff>
    </xdr:from>
    <xdr:to>
      <xdr:col>21</xdr:col>
      <xdr:colOff>63500</xdr:colOff>
      <xdr:row>4</xdr:row>
      <xdr:rowOff>114300</xdr:rowOff>
    </xdr:to>
    <xdr:pic>
      <xdr:nvPicPr>
        <xdr:cNvPr id="1026" name="Picture 2" descr="asq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4125" r="27499" b="11864"/>
        <a:stretch>
          <a:fillRect/>
        </a:stretch>
      </xdr:blipFill>
      <xdr:spPr bwMode="auto">
        <a:xfrm>
          <a:off x="9918700" y="0"/>
          <a:ext cx="6223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14</xdr:row>
      <xdr:rowOff>88900</xdr:rowOff>
    </xdr:from>
    <xdr:to>
      <xdr:col>19</xdr:col>
      <xdr:colOff>127000</xdr:colOff>
      <xdr:row>26</xdr:row>
      <xdr:rowOff>25400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28</xdr:row>
          <xdr:rowOff>114300</xdr:rowOff>
        </xdr:from>
        <xdr:to>
          <xdr:col>8</xdr:col>
          <xdr:colOff>50800</xdr:colOff>
          <xdr:row>30</xdr:row>
          <xdr:rowOff>63500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30</xdr:row>
          <xdr:rowOff>101600</xdr:rowOff>
        </xdr:from>
        <xdr:to>
          <xdr:col>8</xdr:col>
          <xdr:colOff>76200</xdr:colOff>
          <xdr:row>32</xdr:row>
          <xdr:rowOff>50800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32</xdr:row>
          <xdr:rowOff>63500</xdr:rowOff>
        </xdr:from>
        <xdr:to>
          <xdr:col>8</xdr:col>
          <xdr:colOff>76200</xdr:colOff>
          <xdr:row>34</xdr:row>
          <xdr:rowOff>25400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34</xdr:row>
          <xdr:rowOff>38100</xdr:rowOff>
        </xdr:from>
        <xdr:to>
          <xdr:col>8</xdr:col>
          <xdr:colOff>254000</xdr:colOff>
          <xdr:row>35</xdr:row>
          <xdr:rowOff>127000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x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36</xdr:row>
          <xdr:rowOff>25400</xdr:rowOff>
        </xdr:from>
        <xdr:to>
          <xdr:col>8</xdr:col>
          <xdr:colOff>266700</xdr:colOff>
          <xdr:row>37</xdr:row>
          <xdr:rowOff>114300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x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37</xdr:row>
          <xdr:rowOff>127000</xdr:rowOff>
        </xdr:from>
        <xdr:to>
          <xdr:col>8</xdr:col>
          <xdr:colOff>266700</xdr:colOff>
          <xdr:row>39</xdr:row>
          <xdr:rowOff>88900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 x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39</xdr:row>
          <xdr:rowOff>101600</xdr:rowOff>
        </xdr:from>
        <xdr:to>
          <xdr:col>8</xdr:col>
          <xdr:colOff>419100</xdr:colOff>
          <xdr:row>41</xdr:row>
          <xdr:rowOff>63500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x B x C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101600</xdr:colOff>
      <xdr:row>41</xdr:row>
      <xdr:rowOff>25400</xdr:rowOff>
    </xdr:from>
    <xdr:to>
      <xdr:col>19</xdr:col>
      <xdr:colOff>406400</xdr:colOff>
      <xdr:row>53</xdr:row>
      <xdr:rowOff>38100</xdr:rowOff>
    </xdr:to>
    <xdr:graphicFrame macro="">
      <xdr:nvGraphicFramePr>
        <xdr:cNvPr id="1050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30</xdr:row>
      <xdr:rowOff>127000</xdr:rowOff>
    </xdr:from>
    <xdr:to>
      <xdr:col>5</xdr:col>
      <xdr:colOff>190500</xdr:colOff>
      <xdr:row>41</xdr:row>
      <xdr:rowOff>127000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127000</xdr:rowOff>
    </xdr:from>
    <xdr:to>
      <xdr:col>10</xdr:col>
      <xdr:colOff>114300</xdr:colOff>
      <xdr:row>41</xdr:row>
      <xdr:rowOff>127000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469900</xdr:colOff>
      <xdr:row>30</xdr:row>
      <xdr:rowOff>127000</xdr:rowOff>
    </xdr:from>
    <xdr:to>
      <xdr:col>15</xdr:col>
      <xdr:colOff>0</xdr:colOff>
      <xdr:row>41</xdr:row>
      <xdr:rowOff>127000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254000</xdr:colOff>
      <xdr:row>42</xdr:row>
      <xdr:rowOff>114300</xdr:rowOff>
    </xdr:from>
    <xdr:to>
      <xdr:col>14</xdr:col>
      <xdr:colOff>292100</xdr:colOff>
      <xdr:row>56</xdr:row>
      <xdr:rowOff>50800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053" name="Rectangle 5"/>
        <xdr:cNvSpPr>
          <a:spLocks noChangeArrowheads="1"/>
        </xdr:cNvSpPr>
      </xdr:nvSpPr>
      <xdr:spPr bwMode="auto">
        <a:xfrm>
          <a:off x="0" y="0"/>
          <a:ext cx="92964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 fPrintsWithSheet="0"/>
  </xdr:twoCellAnchor>
  <xdr:twoCellAnchor>
    <xdr:from>
      <xdr:col>10</xdr:col>
      <xdr:colOff>304800</xdr:colOff>
      <xdr:row>9</xdr:row>
      <xdr:rowOff>152400</xdr:rowOff>
    </xdr:from>
    <xdr:to>
      <xdr:col>14</xdr:col>
      <xdr:colOff>393700</xdr:colOff>
      <xdr:row>19</xdr:row>
      <xdr:rowOff>114300</xdr:rowOff>
    </xdr:to>
    <xdr:graphicFrame macro="">
      <xdr:nvGraphicFramePr>
        <xdr:cNvPr id="205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yfreiberg/Downloads/ASQ%20histogram%20unprot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Downloads/sixsigma-job/Job%20Tools/My%20tools/Copy%20of%203d_Rot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Downloads/sixsigma-job/Job%20Tools/ASQ%20SS%20forum/Cap%20Study%20Unprotec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yfreiberg/Downloads/ASQ%20Pareto%20Chart%20Unprotec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yfreiberg/Downloads/ASQ%20Control%20Chart%20unprotec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yfreiberg/Downloads/ASQ%20Gantt%20Char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istogram"/>
      <sheetName val="Calculations"/>
      <sheetName val="About This Template"/>
    </sheetNames>
    <sheetDataSet>
      <sheetData sheetId="0"/>
      <sheetData sheetId="1">
        <row r="14">
          <cell r="G14">
            <v>109.25</v>
          </cell>
          <cell r="H14">
            <v>1</v>
          </cell>
        </row>
        <row r="15">
          <cell r="G15">
            <v>112.51</v>
          </cell>
          <cell r="H15">
            <v>2</v>
          </cell>
        </row>
        <row r="16">
          <cell r="G16">
            <v>115.78</v>
          </cell>
          <cell r="H16">
            <v>5</v>
          </cell>
        </row>
        <row r="17">
          <cell r="G17">
            <v>119.04</v>
          </cell>
          <cell r="H17">
            <v>11</v>
          </cell>
        </row>
        <row r="18">
          <cell r="G18">
            <v>122.3</v>
          </cell>
          <cell r="H18">
            <v>19</v>
          </cell>
        </row>
        <row r="19">
          <cell r="G19">
            <v>125.57</v>
          </cell>
          <cell r="H19">
            <v>24</v>
          </cell>
        </row>
        <row r="20">
          <cell r="G20">
            <v>128.83000000000001</v>
          </cell>
          <cell r="H20">
            <v>17</v>
          </cell>
        </row>
        <row r="21">
          <cell r="G21">
            <v>132.09</v>
          </cell>
          <cell r="H21">
            <v>11</v>
          </cell>
        </row>
        <row r="22">
          <cell r="G22">
            <v>135.36000000000001</v>
          </cell>
          <cell r="H22">
            <v>6</v>
          </cell>
        </row>
        <row r="23">
          <cell r="G23">
            <v>138.62</v>
          </cell>
          <cell r="H23">
            <v>3</v>
          </cell>
        </row>
        <row r="24">
          <cell r="G24">
            <v>141.88</v>
          </cell>
          <cell r="H24">
            <v>1</v>
          </cell>
        </row>
        <row r="25">
          <cell r="G25" t="str">
            <v/>
          </cell>
          <cell r="H25" t="str">
            <v/>
          </cell>
        </row>
        <row r="26">
          <cell r="G26" t="str">
            <v/>
          </cell>
          <cell r="H26" t="str">
            <v/>
          </cell>
        </row>
        <row r="27">
          <cell r="G27" t="str">
            <v/>
          </cell>
          <cell r="H27" t="str">
            <v/>
          </cell>
        </row>
        <row r="28">
          <cell r="G28" t="str">
            <v/>
          </cell>
          <cell r="H28" t="str">
            <v/>
          </cell>
        </row>
        <row r="29">
          <cell r="G29" t="str">
            <v/>
          </cell>
          <cell r="H29" t="str">
            <v/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d Rotate"/>
      <sheetName val="3d Rotate (2)"/>
      <sheetName val="3d Rotate (3)"/>
      <sheetName val="3d Rotate (4)"/>
    </sheetNames>
    <sheetDataSet>
      <sheetData sheetId="0">
        <row r="3">
          <cell r="I3">
            <v>0.99026806874157036</v>
          </cell>
          <cell r="J3">
            <v>1.7452406437283439E-2</v>
          </cell>
          <cell r="K3">
            <v>0.99026806874157036</v>
          </cell>
        </row>
        <row r="4">
          <cell r="I4">
            <v>-0.13917310096006535</v>
          </cell>
          <cell r="J4">
            <v>-0.99984769515639127</v>
          </cell>
          <cell r="K4">
            <v>-0.13917310096006535</v>
          </cell>
        </row>
        <row r="7">
          <cell r="I7">
            <v>0.13915190422268908</v>
          </cell>
          <cell r="J7">
            <v>0.99011724611822993</v>
          </cell>
          <cell r="K7">
            <v>1.7452406437283439E-2</v>
          </cell>
        </row>
        <row r="8">
          <cell r="I8">
            <v>-0.14022394549000769</v>
          </cell>
          <cell r="J8">
            <v>2.254783907144866E-3</v>
          </cell>
          <cell r="K8">
            <v>0.99011724611822993</v>
          </cell>
        </row>
        <row r="9">
          <cell r="I9">
            <v>0.98029280965557175</v>
          </cell>
          <cell r="J9">
            <v>-0.14022394549000769</v>
          </cell>
          <cell r="K9">
            <v>0.13915190422268908</v>
          </cell>
        </row>
        <row r="13">
          <cell r="J13">
            <v>98</v>
          </cell>
        </row>
        <row r="14">
          <cell r="J14">
            <v>179</v>
          </cell>
        </row>
        <row r="15">
          <cell r="J15">
            <v>98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a Entry"/>
      <sheetName val="Instructions"/>
      <sheetName val="Contact Us"/>
      <sheetName val="Calculations - Hide this page"/>
    </sheetNames>
    <sheetDataSet>
      <sheetData sheetId="0"/>
      <sheetData sheetId="1"/>
      <sheetData sheetId="2"/>
      <sheetData sheetId="3">
        <row r="2">
          <cell r="B2">
            <v>29</v>
          </cell>
        </row>
        <row r="10">
          <cell r="Y10">
            <v>20</v>
          </cell>
          <cell r="Z10">
            <v>0</v>
          </cell>
          <cell r="AA10">
            <v>20</v>
          </cell>
          <cell r="DP10">
            <v>4.550464285714285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a Entry"/>
      <sheetName val="Calculations"/>
      <sheetName val="About This Template"/>
    </sheetNames>
    <sheetDataSet>
      <sheetData sheetId="0"/>
      <sheetData sheetId="1">
        <row r="6">
          <cell r="E6" t="str">
            <v>Bars</v>
          </cell>
        </row>
        <row r="7">
          <cell r="D7" t="str">
            <v>Quality Certificate Error</v>
          </cell>
          <cell r="E7">
            <v>18</v>
          </cell>
          <cell r="H7">
            <v>0.39130434782608697</v>
          </cell>
        </row>
        <row r="8">
          <cell r="E8">
            <v>11</v>
          </cell>
        </row>
        <row r="9">
          <cell r="E9">
            <v>6</v>
          </cell>
        </row>
        <row r="10">
          <cell r="E10">
            <v>5</v>
          </cell>
        </row>
        <row r="11">
          <cell r="E11">
            <v>4</v>
          </cell>
        </row>
        <row r="12">
          <cell r="E12">
            <v>2</v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a Entry"/>
      <sheetName val="Calculations"/>
      <sheetName val="About This Template"/>
      <sheetName val="test data - DELETE"/>
    </sheetNames>
    <sheetDataSet>
      <sheetData sheetId="0"/>
      <sheetData sheetId="1">
        <row r="4">
          <cell r="A4">
            <v>1</v>
          </cell>
          <cell r="B4">
            <v>25</v>
          </cell>
          <cell r="BB4">
            <v>25</v>
          </cell>
          <cell r="BK4" t="e">
            <v>#N/A</v>
          </cell>
          <cell r="BL4" t="e">
            <v>#N/A</v>
          </cell>
          <cell r="BM4" t="e">
            <v>#N/A</v>
          </cell>
          <cell r="BZ4" t="e">
            <v>#N/A</v>
          </cell>
          <cell r="CI4" t="e">
            <v>#N/A</v>
          </cell>
          <cell r="CR4" t="e">
            <v>#N/A</v>
          </cell>
          <cell r="DA4" t="e">
            <v>#N/A</v>
          </cell>
          <cell r="DG4" t="e">
            <v>#N/A</v>
          </cell>
          <cell r="DK4" t="e">
            <v>#N/A</v>
          </cell>
          <cell r="DQ4" t="e">
            <v>#N/A</v>
          </cell>
          <cell r="DU4" t="e">
            <v>#N/A</v>
          </cell>
          <cell r="EB4" t="e">
            <v>#N/A</v>
          </cell>
          <cell r="EI4" t="e">
            <v>#N/A</v>
          </cell>
          <cell r="EP4" t="e">
            <v>#N/A</v>
          </cell>
          <cell r="EW4" t="e">
            <v>#N/A</v>
          </cell>
          <cell r="EX4">
            <v>15.664359999999999</v>
          </cell>
          <cell r="EY4">
            <v>1.4239999999999999</v>
          </cell>
          <cell r="EZ4">
            <v>-12.81636</v>
          </cell>
          <cell r="FA4">
            <v>52.198200000000007</v>
          </cell>
          <cell r="FB4">
            <v>24.68</v>
          </cell>
          <cell r="FC4">
            <v>10.917573333333332</v>
          </cell>
          <cell r="FD4">
            <v>-8.0695733333333326</v>
          </cell>
          <cell r="FE4">
            <v>43.025466666666674</v>
          </cell>
          <cell r="FF4">
            <v>6.3345333333333294</v>
          </cell>
          <cell r="FG4">
            <v>6.1707866666666664</v>
          </cell>
          <cell r="FH4">
            <v>-3.3227866666666661</v>
          </cell>
          <cell r="FI4">
            <v>33.852733333333333</v>
          </cell>
          <cell r="FJ4">
            <v>15.507266666666665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 Entry"/>
      <sheetName val="Calculations"/>
      <sheetName val="About This Template"/>
    </sheetNames>
    <sheetDataSet>
      <sheetData sheetId="0"/>
      <sheetData sheetId="1">
        <row r="1">
          <cell r="A1" t="str">
            <v>Task</v>
          </cell>
          <cell r="B1" t="str">
            <v>Start Date</v>
          </cell>
          <cell r="D1" t="str">
            <v>% Complete</v>
          </cell>
        </row>
        <row r="2">
          <cell r="A2" t="str">
            <v>Develop broad plan</v>
          </cell>
          <cell r="B2">
            <v>39175</v>
          </cell>
          <cell r="D2">
            <v>100</v>
          </cell>
          <cell r="E2">
            <v>14</v>
          </cell>
          <cell r="F2">
            <v>0</v>
          </cell>
        </row>
        <row r="3">
          <cell r="A3" t="str">
            <v>Present plan to council</v>
          </cell>
          <cell r="B3">
            <v>39192</v>
          </cell>
          <cell r="D3">
            <v>100</v>
          </cell>
        </row>
        <row r="4">
          <cell r="A4" t="str">
            <v>Identify team</v>
          </cell>
          <cell r="B4">
            <v>39192</v>
          </cell>
          <cell r="D4">
            <v>100</v>
          </cell>
        </row>
        <row r="5">
          <cell r="A5" t="str">
            <v>Train team</v>
          </cell>
          <cell r="B5">
            <v>39222</v>
          </cell>
          <cell r="D5">
            <v>100</v>
          </cell>
        </row>
        <row r="6">
          <cell r="A6" t="str">
            <v>Develop detailed plan</v>
          </cell>
          <cell r="B6">
            <v>39229</v>
          </cell>
          <cell r="D6">
            <v>100</v>
          </cell>
        </row>
        <row r="7">
          <cell r="A7" t="str">
            <v>Conduct preliminary research</v>
          </cell>
          <cell r="B7">
            <v>39227</v>
          </cell>
          <cell r="D7">
            <v>100</v>
          </cell>
        </row>
        <row r="8">
          <cell r="A8" t="str">
            <v>Identify key practices</v>
          </cell>
          <cell r="B8">
            <v>39240</v>
          </cell>
          <cell r="D8">
            <v>100</v>
          </cell>
        </row>
        <row r="9">
          <cell r="A9" t="str">
            <v>Identify benchmark partners</v>
          </cell>
          <cell r="B9">
            <v>39227</v>
          </cell>
          <cell r="D9">
            <v>25</v>
          </cell>
        </row>
        <row r="10">
          <cell r="A10" t="str">
            <v>Collect public data</v>
          </cell>
          <cell r="B10">
            <v>39243</v>
          </cell>
          <cell r="D10">
            <v>50</v>
          </cell>
        </row>
        <row r="11">
          <cell r="A11" t="str">
            <v>Analyze public data</v>
          </cell>
          <cell r="B11">
            <v>39264</v>
          </cell>
          <cell r="D11">
            <v>0</v>
          </cell>
        </row>
        <row r="12">
          <cell r="A12" t="str">
            <v>Identify current state</v>
          </cell>
          <cell r="B12">
            <v>39248</v>
          </cell>
          <cell r="D12">
            <v>0</v>
          </cell>
        </row>
        <row r="13">
          <cell r="A13" t="str">
            <v>Develop benchmark questions</v>
          </cell>
          <cell r="B13">
            <v>39248</v>
          </cell>
          <cell r="D13">
            <v>0</v>
          </cell>
        </row>
        <row r="14">
          <cell r="A14" t="str">
            <v>Visit benchmark partners</v>
          </cell>
          <cell r="B14">
            <v>39278</v>
          </cell>
          <cell r="D14">
            <v>0</v>
          </cell>
        </row>
        <row r="15">
          <cell r="A15" t="str">
            <v>Develop new process</v>
          </cell>
          <cell r="B15">
            <v>39291</v>
          </cell>
          <cell r="D15">
            <v>0</v>
          </cell>
        </row>
        <row r="16">
          <cell r="A16" t="str">
            <v>Present new plan to council</v>
          </cell>
          <cell r="B16">
            <v>39325</v>
          </cell>
          <cell r="D16">
            <v>0</v>
          </cell>
        </row>
        <row r="17">
          <cell r="A17" t="str">
            <v/>
          </cell>
          <cell r="B17" t="str">
            <v/>
          </cell>
          <cell r="D17" t="str">
            <v/>
          </cell>
        </row>
        <row r="18">
          <cell r="A18" t="str">
            <v/>
          </cell>
          <cell r="B18" t="str">
            <v/>
          </cell>
          <cell r="D18" t="str">
            <v/>
          </cell>
        </row>
        <row r="19">
          <cell r="A19" t="str">
            <v/>
          </cell>
          <cell r="B19" t="str">
            <v/>
          </cell>
          <cell r="D19" t="str">
            <v/>
          </cell>
        </row>
        <row r="20">
          <cell r="A20" t="str">
            <v/>
          </cell>
          <cell r="B20" t="str">
            <v/>
          </cell>
          <cell r="D20" t="str">
            <v/>
          </cell>
        </row>
        <row r="21">
          <cell r="A21" t="str">
            <v/>
          </cell>
          <cell r="B21" t="str">
            <v/>
          </cell>
          <cell r="D21" t="str">
            <v/>
          </cell>
        </row>
        <row r="22">
          <cell r="A22" t="str">
            <v/>
          </cell>
          <cell r="B22" t="str">
            <v/>
          </cell>
          <cell r="D22" t="str">
            <v/>
          </cell>
        </row>
        <row r="23">
          <cell r="A23" t="str">
            <v/>
          </cell>
          <cell r="B23" t="str">
            <v/>
          </cell>
          <cell r="D23" t="str">
            <v/>
          </cell>
        </row>
        <row r="24">
          <cell r="A24" t="str">
            <v/>
          </cell>
          <cell r="B24" t="str">
            <v/>
          </cell>
          <cell r="D24" t="str">
            <v/>
          </cell>
        </row>
        <row r="25">
          <cell r="A25" t="str">
            <v/>
          </cell>
          <cell r="B25" t="str">
            <v/>
          </cell>
          <cell r="D25" t="str">
            <v/>
          </cell>
        </row>
        <row r="26">
          <cell r="A26" t="str">
            <v/>
          </cell>
          <cell r="B26" t="str">
            <v/>
          </cell>
          <cell r="D26" t="str">
            <v/>
          </cell>
        </row>
        <row r="27">
          <cell r="A27" t="str">
            <v/>
          </cell>
          <cell r="B27" t="str">
            <v/>
          </cell>
          <cell r="D27" t="str">
            <v/>
          </cell>
        </row>
        <row r="28">
          <cell r="A28" t="str">
            <v/>
          </cell>
          <cell r="B28" t="str">
            <v/>
          </cell>
          <cell r="D28" t="str">
            <v/>
          </cell>
        </row>
        <row r="29">
          <cell r="A29" t="str">
            <v/>
          </cell>
          <cell r="B29" t="str">
            <v/>
          </cell>
          <cell r="D29" t="str">
            <v/>
          </cell>
        </row>
        <row r="30">
          <cell r="A30" t="str">
            <v/>
          </cell>
          <cell r="B30" t="str">
            <v/>
          </cell>
          <cell r="D30" t="str">
            <v/>
          </cell>
        </row>
        <row r="31">
          <cell r="A31" t="str">
            <v/>
          </cell>
          <cell r="B31" t="str">
            <v/>
          </cell>
          <cell r="D3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Relationship Id="rId5" Type="http://schemas.openxmlformats.org/officeDocument/2006/relationships/ctrlProp" Target="../ctrlProps/ctrlProp1.xml"/><Relationship Id="rId6" Type="http://schemas.openxmlformats.org/officeDocument/2006/relationships/ctrlProp" Target="../ctrlProps/ctrlProp2.xml"/><Relationship Id="rId7" Type="http://schemas.openxmlformats.org/officeDocument/2006/relationships/ctrlProp" Target="../ctrlProps/ctrlProp3.xml"/><Relationship Id="rId8" Type="http://schemas.openxmlformats.org/officeDocument/2006/relationships/ctrlProp" Target="../ctrlProps/ctrlProp4.xml"/><Relationship Id="rId9" Type="http://schemas.openxmlformats.org/officeDocument/2006/relationships/ctrlProp" Target="../ctrlProps/ctrlProp5.xml"/><Relationship Id="rId10" Type="http://schemas.openxmlformats.org/officeDocument/2006/relationships/ctrlProp" Target="../ctrlProps/ctrlProp6.xml"/><Relationship Id="rId11" Type="http://schemas.openxmlformats.org/officeDocument/2006/relationships/ctrlProp" Target="../ctrlProps/ctrlProp7.xml"/><Relationship Id="rId1" Type="http://schemas.openxmlformats.org/officeDocument/2006/relationships/hyperlink" Target="http://www.asq.org/learn-about-quality/data-collection-analysis-tools/overview/design-of-experiments.html" TargetMode="External"/><Relationship Id="rId2" Type="http://schemas.openxmlformats.org/officeDocument/2006/relationships/hyperlink" Target="http://www.asq.org/learn-about-qualit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tat_Aids@yahoo.com" TargetMode="External"/><Relationship Id="rId2" Type="http://schemas.openxmlformats.org/officeDocument/2006/relationships/hyperlink" Target="http://www.geocities.com/stat_aid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E84"/>
  <sheetViews>
    <sheetView showGridLines="0" tabSelected="1" topLeftCell="A12" zoomScale="150" zoomScaleNormal="150" zoomScalePageLayoutView="150" workbookViewId="0">
      <selection activeCell="J61" sqref="J61"/>
    </sheetView>
  </sheetViews>
  <sheetFormatPr baseColWidth="10" defaultColWidth="9.1640625" defaultRowHeight="11" x14ac:dyDescent="0"/>
  <cols>
    <col min="1" max="1" width="2.6640625" style="1" customWidth="1"/>
    <col min="2" max="2" width="2.5" style="1" customWidth="1"/>
    <col min="3" max="6" width="8.33203125" style="1" customWidth="1"/>
    <col min="7" max="7" width="5.33203125" style="1" customWidth="1"/>
    <col min="8" max="8" width="6.1640625" style="1" bestFit="1" customWidth="1"/>
    <col min="9" max="14" width="6.6640625" style="1" customWidth="1"/>
    <col min="15" max="15" width="6.6640625" style="1" bestFit="1" customWidth="1"/>
    <col min="16" max="17" width="6.83203125" style="1" bestFit="1" customWidth="1"/>
    <col min="18" max="18" width="6.83203125" style="1" customWidth="1"/>
    <col min="19" max="20" width="6.83203125" style="1" bestFit="1" customWidth="1"/>
    <col min="21" max="21" width="6.6640625" style="1" bestFit="1" customWidth="1"/>
    <col min="22" max="16384" width="9.1640625" style="1"/>
  </cols>
  <sheetData>
    <row r="1" spans="1:22" s="85" customFormat="1" ht="30">
      <c r="A1" s="91" t="s">
        <v>0</v>
      </c>
      <c r="B1" s="91"/>
      <c r="C1" s="91"/>
      <c r="D1" s="91"/>
      <c r="E1" s="91"/>
      <c r="G1" s="2"/>
    </row>
    <row r="2" spans="1:22" ht="10.5" customHeight="1"/>
    <row r="3" spans="1:22" s="86" customFormat="1" ht="16">
      <c r="B3" s="3" t="s">
        <v>42</v>
      </c>
    </row>
    <row r="4" spans="1:22" ht="10.5" customHeight="1"/>
    <row r="5" spans="1:22" ht="10.5" customHeight="1" thickBot="1">
      <c r="B5" s="4" t="s">
        <v>1</v>
      </c>
      <c r="C5" s="5"/>
      <c r="D5" s="5"/>
      <c r="E5" s="5"/>
      <c r="F5" s="5"/>
    </row>
    <row r="6" spans="1:22" ht="25.5" customHeight="1">
      <c r="B6" s="94" t="s">
        <v>43</v>
      </c>
      <c r="C6" s="94"/>
      <c r="D6" s="94"/>
      <c r="E6" s="94"/>
      <c r="F6" s="94"/>
      <c r="G6" s="79"/>
      <c r="H6" s="76" t="s">
        <v>6</v>
      </c>
      <c r="I6" s="76" t="str">
        <f>'3 Factor Full Factorial'!C1</f>
        <v>Boost</v>
      </c>
      <c r="J6" s="76" t="str">
        <f>'3 Factor Full Factorial'!D1</f>
        <v>Moist</v>
      </c>
      <c r="K6" s="76" t="str">
        <f>'3 Factor Full Factorial'!E1</f>
        <v>Cycle</v>
      </c>
      <c r="L6" s="76" t="s">
        <v>7</v>
      </c>
      <c r="M6" s="76" t="s">
        <v>8</v>
      </c>
      <c r="N6" s="76" t="s">
        <v>9</v>
      </c>
      <c r="O6" s="76" t="s">
        <v>10</v>
      </c>
      <c r="P6" s="76" t="s">
        <v>50</v>
      </c>
      <c r="Q6" s="76" t="s">
        <v>51</v>
      </c>
      <c r="R6" s="76" t="s">
        <v>52</v>
      </c>
      <c r="S6" s="76" t="s">
        <v>53</v>
      </c>
      <c r="T6" s="76" t="s">
        <v>54</v>
      </c>
      <c r="U6" s="76" t="s">
        <v>16</v>
      </c>
    </row>
    <row r="7" spans="1:22" ht="10.5" customHeight="1">
      <c r="B7" s="95"/>
      <c r="C7" s="95"/>
      <c r="D7" s="95"/>
      <c r="E7" s="95"/>
      <c r="F7" s="95"/>
      <c r="G7" s="80">
        <v>1</v>
      </c>
      <c r="H7" s="81">
        <v>6</v>
      </c>
      <c r="I7" s="82">
        <f>'3 Factor Full Factorial'!C2</f>
        <v>45</v>
      </c>
      <c r="J7" s="82">
        <f>'3 Factor Full Factorial'!D2</f>
        <v>6</v>
      </c>
      <c r="K7" s="82">
        <f>'3 Factor Full Factorial'!E2</f>
        <v>11</v>
      </c>
      <c r="L7" s="81">
        <v>1</v>
      </c>
      <c r="M7" s="81">
        <v>1</v>
      </c>
      <c r="N7" s="81">
        <v>1</v>
      </c>
      <c r="O7" s="82">
        <v>-1</v>
      </c>
      <c r="P7" s="83">
        <v>17.899999999999999</v>
      </c>
      <c r="Q7" s="83">
        <v>17.600000000000001</v>
      </c>
      <c r="R7" s="83"/>
      <c r="S7" s="83"/>
      <c r="T7" s="83"/>
      <c r="U7" s="81">
        <f>'3 Factor Full Factorial'!O2</f>
        <v>17.75</v>
      </c>
    </row>
    <row r="8" spans="1:22" ht="10.5" customHeight="1">
      <c r="B8" s="95"/>
      <c r="C8" s="95"/>
      <c r="D8" s="95"/>
      <c r="E8" s="95"/>
      <c r="F8" s="95"/>
      <c r="G8" s="80">
        <v>2</v>
      </c>
      <c r="H8" s="81">
        <v>8</v>
      </c>
      <c r="I8" s="82">
        <f>'3 Factor Full Factorial'!C3</f>
        <v>45</v>
      </c>
      <c r="J8" s="82">
        <f>'3 Factor Full Factorial'!D3</f>
        <v>6</v>
      </c>
      <c r="K8" s="81">
        <f>'3 Factor Full Factorial'!E3</f>
        <v>16</v>
      </c>
      <c r="L8" s="81">
        <v>1</v>
      </c>
      <c r="M8" s="82">
        <v>-1</v>
      </c>
      <c r="N8" s="82">
        <v>-1</v>
      </c>
      <c r="O8" s="81">
        <v>1</v>
      </c>
      <c r="P8" s="83">
        <v>20.3</v>
      </c>
      <c r="Q8" s="83">
        <v>20.2</v>
      </c>
      <c r="R8" s="83"/>
      <c r="S8" s="83"/>
      <c r="T8" s="83"/>
      <c r="U8" s="81">
        <f>'3 Factor Full Factorial'!O3</f>
        <v>20.25</v>
      </c>
    </row>
    <row r="9" spans="1:22" ht="10.5" customHeight="1">
      <c r="B9" s="95"/>
      <c r="C9" s="95"/>
      <c r="D9" s="95"/>
      <c r="E9" s="95"/>
      <c r="F9" s="95"/>
      <c r="G9" s="80">
        <v>3</v>
      </c>
      <c r="H9" s="81">
        <v>1</v>
      </c>
      <c r="I9" s="82">
        <f>'3 Factor Full Factorial'!C4</f>
        <v>45</v>
      </c>
      <c r="J9" s="81">
        <f>'3 Factor Full Factorial'!D4</f>
        <v>10</v>
      </c>
      <c r="K9" s="82">
        <f>'3 Factor Full Factorial'!E4</f>
        <v>11</v>
      </c>
      <c r="L9" s="82">
        <v>-1</v>
      </c>
      <c r="M9" s="81">
        <v>1</v>
      </c>
      <c r="N9" s="82">
        <v>-1</v>
      </c>
      <c r="O9" s="81">
        <v>1</v>
      </c>
      <c r="P9" s="83">
        <v>15</v>
      </c>
      <c r="Q9" s="83">
        <v>14.8</v>
      </c>
      <c r="R9" s="83"/>
      <c r="S9" s="83"/>
      <c r="T9" s="83"/>
      <c r="U9" s="81">
        <f>'3 Factor Full Factorial'!O4</f>
        <v>14.9</v>
      </c>
    </row>
    <row r="10" spans="1:22" ht="10.5" customHeight="1">
      <c r="B10" s="28"/>
      <c r="C10" s="28"/>
      <c r="D10" s="28"/>
      <c r="E10" s="28"/>
      <c r="F10" s="28"/>
      <c r="G10" s="80">
        <v>4</v>
      </c>
      <c r="H10" s="81">
        <v>4</v>
      </c>
      <c r="I10" s="82">
        <f>'3 Factor Full Factorial'!C5</f>
        <v>45</v>
      </c>
      <c r="J10" s="81">
        <f>'3 Factor Full Factorial'!D5</f>
        <v>10</v>
      </c>
      <c r="K10" s="81">
        <f>'3 Factor Full Factorial'!E5</f>
        <v>16</v>
      </c>
      <c r="L10" s="82">
        <v>-1</v>
      </c>
      <c r="M10" s="82">
        <v>-1</v>
      </c>
      <c r="N10" s="81">
        <v>1</v>
      </c>
      <c r="O10" s="82">
        <v>-1</v>
      </c>
      <c r="P10" s="83">
        <v>18</v>
      </c>
      <c r="Q10" s="83">
        <v>17.3</v>
      </c>
      <c r="R10" s="83"/>
      <c r="S10" s="83"/>
      <c r="T10" s="83"/>
      <c r="U10" s="81">
        <f>'3 Factor Full Factorial'!O5</f>
        <v>17.649999999999999</v>
      </c>
    </row>
    <row r="11" spans="1:22" ht="10.5" customHeight="1">
      <c r="B11" s="93" t="s">
        <v>44</v>
      </c>
      <c r="C11" s="93"/>
      <c r="D11" s="93"/>
      <c r="E11" s="93"/>
      <c r="F11" s="93"/>
      <c r="G11" s="80">
        <v>5</v>
      </c>
      <c r="H11" s="81">
        <v>2</v>
      </c>
      <c r="I11" s="81">
        <f>'3 Factor Full Factorial'!C6</f>
        <v>90</v>
      </c>
      <c r="J11" s="82">
        <f>'3 Factor Full Factorial'!D6</f>
        <v>6</v>
      </c>
      <c r="K11" s="82">
        <f>'3 Factor Full Factorial'!E6</f>
        <v>11</v>
      </c>
      <c r="L11" s="82">
        <v>-1</v>
      </c>
      <c r="M11" s="82">
        <v>-1</v>
      </c>
      <c r="N11" s="81">
        <v>1</v>
      </c>
      <c r="O11" s="81">
        <v>1</v>
      </c>
      <c r="P11" s="83">
        <v>17.5</v>
      </c>
      <c r="Q11" s="83">
        <v>17.7</v>
      </c>
      <c r="R11" s="83"/>
      <c r="S11" s="83"/>
      <c r="T11" s="83"/>
      <c r="U11" s="81">
        <f>'3 Factor Full Factorial'!O6</f>
        <v>17.600000000000001</v>
      </c>
    </row>
    <row r="12" spans="1:22" ht="10.5" customHeight="1">
      <c r="G12" s="80">
        <v>6</v>
      </c>
      <c r="H12" s="81">
        <v>5</v>
      </c>
      <c r="I12" s="81">
        <f>'3 Factor Full Factorial'!C7</f>
        <v>90</v>
      </c>
      <c r="J12" s="82">
        <f>'3 Factor Full Factorial'!D7</f>
        <v>6</v>
      </c>
      <c r="K12" s="81">
        <f>'3 Factor Full Factorial'!E7</f>
        <v>16</v>
      </c>
      <c r="L12" s="82">
        <v>-1</v>
      </c>
      <c r="M12" s="81">
        <v>1</v>
      </c>
      <c r="N12" s="82">
        <v>-1</v>
      </c>
      <c r="O12" s="82">
        <v>-1</v>
      </c>
      <c r="P12" s="83">
        <v>21.5</v>
      </c>
      <c r="Q12" s="83">
        <v>20.9</v>
      </c>
      <c r="R12" s="83"/>
      <c r="S12" s="83"/>
      <c r="T12" s="83"/>
      <c r="U12" s="81">
        <f>'3 Factor Full Factorial'!O7</f>
        <v>21.2</v>
      </c>
    </row>
    <row r="13" spans="1:22" ht="10.5" customHeight="1" thickBot="1">
      <c r="B13" s="4" t="s">
        <v>2</v>
      </c>
      <c r="C13" s="5"/>
      <c r="D13" s="5"/>
      <c r="E13" s="5"/>
      <c r="F13" s="5"/>
      <c r="G13" s="80">
        <v>7</v>
      </c>
      <c r="H13" s="81">
        <v>3</v>
      </c>
      <c r="I13" s="81">
        <f>'3 Factor Full Factorial'!C8</f>
        <v>90</v>
      </c>
      <c r="J13" s="81">
        <f>'3 Factor Full Factorial'!D8</f>
        <v>10</v>
      </c>
      <c r="K13" s="82">
        <f>'3 Factor Full Factorial'!E8</f>
        <v>11</v>
      </c>
      <c r="L13" s="81">
        <v>1</v>
      </c>
      <c r="M13" s="82">
        <v>-1</v>
      </c>
      <c r="N13" s="82">
        <v>-1</v>
      </c>
      <c r="O13" s="82">
        <v>-1</v>
      </c>
      <c r="P13" s="83">
        <v>24.2</v>
      </c>
      <c r="Q13" s="83">
        <v>23.1</v>
      </c>
      <c r="R13" s="83"/>
      <c r="S13" s="83"/>
      <c r="T13" s="83"/>
      <c r="U13" s="81">
        <f>'3 Factor Full Factorial'!O8</f>
        <v>23.65</v>
      </c>
    </row>
    <row r="14" spans="1:22" ht="10.5" customHeight="1">
      <c r="G14" s="80">
        <v>8</v>
      </c>
      <c r="H14" s="81">
        <v>7</v>
      </c>
      <c r="I14" s="81">
        <f>'3 Factor Full Factorial'!C9</f>
        <v>90</v>
      </c>
      <c r="J14" s="81">
        <f>'3 Factor Full Factorial'!D9</f>
        <v>10</v>
      </c>
      <c r="K14" s="81">
        <f>'3 Factor Full Factorial'!E9</f>
        <v>16</v>
      </c>
      <c r="L14" s="81">
        <v>1</v>
      </c>
      <c r="M14" s="81">
        <v>1</v>
      </c>
      <c r="N14" s="81">
        <v>1</v>
      </c>
      <c r="O14" s="81">
        <v>1</v>
      </c>
      <c r="P14" s="83">
        <v>27.6</v>
      </c>
      <c r="Q14" s="83">
        <v>28.2</v>
      </c>
      <c r="R14" s="83"/>
      <c r="S14" s="83"/>
      <c r="T14" s="83"/>
      <c r="U14" s="81">
        <f>'3 Factor Full Factorial'!O9</f>
        <v>27.9</v>
      </c>
      <c r="V14" s="31"/>
    </row>
    <row r="15" spans="1:22" ht="10.5" customHeight="1">
      <c r="B15" s="25" t="s">
        <v>45</v>
      </c>
      <c r="C15" s="96" t="s">
        <v>74</v>
      </c>
      <c r="D15" s="96"/>
      <c r="E15" s="96"/>
      <c r="F15" s="96"/>
      <c r="V15" s="62"/>
    </row>
    <row r="16" spans="1:22" ht="10.5" customHeight="1">
      <c r="C16" s="96"/>
      <c r="D16" s="96"/>
      <c r="E16" s="96"/>
      <c r="F16" s="96"/>
      <c r="G16" s="26"/>
      <c r="L16" s="59">
        <f>'3 Factor Full Factorial'!F28</f>
        <v>1</v>
      </c>
      <c r="M16" s="99" t="s">
        <v>73</v>
      </c>
      <c r="V16" s="62"/>
    </row>
    <row r="17" spans="2:31">
      <c r="C17" s="96"/>
      <c r="D17" s="96"/>
      <c r="E17" s="96"/>
      <c r="F17" s="96"/>
      <c r="G17" s="26"/>
      <c r="L17" s="59">
        <f>'3 Factor Full Factorial'!J59</f>
        <v>-1</v>
      </c>
      <c r="M17" s="100"/>
      <c r="V17" s="31"/>
    </row>
    <row r="18" spans="2:31" ht="10.5" customHeight="1">
      <c r="L18" s="59">
        <f>'3 Factor Full Factorial'!J60</f>
        <v>-1</v>
      </c>
      <c r="M18" s="100"/>
      <c r="V18" s="31"/>
    </row>
    <row r="19" spans="2:31" ht="10.5" customHeight="1">
      <c r="C19" s="90" t="s">
        <v>28</v>
      </c>
      <c r="D19" s="90" t="s">
        <v>29</v>
      </c>
      <c r="E19" s="90" t="s">
        <v>80</v>
      </c>
      <c r="F19" s="90" t="s">
        <v>81</v>
      </c>
      <c r="L19" s="59">
        <f>'3 Factor Full Factorial'!J61</f>
        <v>-1</v>
      </c>
      <c r="M19" s="100"/>
      <c r="V19" s="31"/>
    </row>
    <row r="20" spans="2:31" ht="10.5" customHeight="1">
      <c r="C20" s="90"/>
      <c r="D20" s="90"/>
      <c r="E20" s="90"/>
      <c r="F20" s="90"/>
      <c r="G20" s="84"/>
      <c r="L20" s="59">
        <f>'3 Factor Full Factorial'!J62</f>
        <v>-1</v>
      </c>
      <c r="M20" s="100"/>
      <c r="V20" s="31"/>
    </row>
    <row r="21" spans="2:31" ht="10.5" customHeight="1">
      <c r="C21" s="90"/>
      <c r="D21" s="90"/>
      <c r="E21" s="90"/>
      <c r="F21" s="90"/>
      <c r="G21" s="84"/>
      <c r="L21" s="59">
        <f>'3 Factor Full Factorial'!J63</f>
        <v>1</v>
      </c>
      <c r="M21" s="100"/>
      <c r="V21" s="31"/>
    </row>
    <row r="22" spans="2:31">
      <c r="C22" s="77" t="s">
        <v>32</v>
      </c>
      <c r="D22" s="77" t="s">
        <v>25</v>
      </c>
      <c r="E22" s="78">
        <v>45</v>
      </c>
      <c r="F22" s="78">
        <v>90</v>
      </c>
      <c r="G22" s="84"/>
      <c r="L22" s="59">
        <f>'3 Factor Full Factorial'!J64</f>
        <v>1</v>
      </c>
      <c r="M22" s="100"/>
      <c r="V22" s="49"/>
    </row>
    <row r="23" spans="2:31" ht="10.5" customHeight="1">
      <c r="C23" s="77" t="s">
        <v>33</v>
      </c>
      <c r="D23" s="77" t="s">
        <v>26</v>
      </c>
      <c r="E23" s="78">
        <v>6</v>
      </c>
      <c r="F23" s="78">
        <v>10</v>
      </c>
      <c r="G23" s="84"/>
      <c r="L23" s="59">
        <f>'3 Factor Full Factorial'!J65</f>
        <v>1</v>
      </c>
      <c r="M23" s="100"/>
      <c r="V23" s="51"/>
    </row>
    <row r="24" spans="2:31" ht="10.5" customHeight="1">
      <c r="C24" s="77" t="s">
        <v>34</v>
      </c>
      <c r="D24" s="77" t="s">
        <v>27</v>
      </c>
      <c r="E24" s="78">
        <v>11</v>
      </c>
      <c r="F24" s="78">
        <v>16</v>
      </c>
      <c r="G24" s="84"/>
      <c r="L24" s="59">
        <f>'3 Factor Full Factorial'!J66</f>
        <v>1</v>
      </c>
      <c r="M24" s="100"/>
      <c r="V24" s="50"/>
    </row>
    <row r="25" spans="2:31" ht="10.5" customHeight="1">
      <c r="C25" s="7"/>
      <c r="D25" s="7"/>
      <c r="E25" s="7"/>
      <c r="F25" s="7"/>
      <c r="G25" s="84"/>
      <c r="L25" s="59">
        <f>'3 Factor Full Factorial'!J67</f>
        <v>0</v>
      </c>
      <c r="M25" s="101"/>
      <c r="V25" s="31"/>
    </row>
    <row r="26" spans="2:31" ht="10.5" customHeight="1">
      <c r="B26" s="1" t="s">
        <v>45</v>
      </c>
      <c r="C26" s="97" t="s">
        <v>46</v>
      </c>
      <c r="D26" s="97"/>
      <c r="E26" s="97"/>
      <c r="F26" s="97"/>
      <c r="G26" s="84"/>
      <c r="V26" s="31"/>
    </row>
    <row r="27" spans="2:31" ht="10.5" customHeight="1">
      <c r="B27" s="7"/>
      <c r="C27" s="97"/>
      <c r="D27" s="97"/>
      <c r="E27" s="97"/>
      <c r="F27" s="97"/>
      <c r="G27" s="84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31"/>
    </row>
    <row r="28" spans="2:31" ht="10.5" customHeight="1">
      <c r="B28" s="7"/>
      <c r="C28" s="97"/>
      <c r="D28" s="97"/>
      <c r="E28" s="97"/>
      <c r="F28" s="97"/>
      <c r="G28" s="84"/>
      <c r="H28" s="103" t="s">
        <v>59</v>
      </c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31"/>
    </row>
    <row r="29" spans="2:31" ht="10.5" customHeight="1">
      <c r="K29" s="31"/>
    </row>
    <row r="30" spans="2:31" ht="10.5" customHeight="1">
      <c r="B30" s="1" t="s">
        <v>45</v>
      </c>
      <c r="C30" s="97" t="s">
        <v>55</v>
      </c>
      <c r="D30" s="97"/>
      <c r="E30" s="97"/>
      <c r="F30" s="97"/>
      <c r="H30" s="31"/>
      <c r="I30" s="31"/>
      <c r="J30" s="31"/>
      <c r="AD30" s="31"/>
      <c r="AE30" s="31"/>
    </row>
    <row r="31" spans="2:31" ht="10.5" customHeight="1">
      <c r="B31" s="7"/>
      <c r="C31" s="97"/>
      <c r="D31" s="97"/>
      <c r="E31" s="97"/>
      <c r="F31" s="97"/>
      <c r="H31" s="31"/>
      <c r="I31" s="31"/>
      <c r="K31" s="63" t="s">
        <v>60</v>
      </c>
      <c r="M31" s="31"/>
      <c r="N31" s="29"/>
      <c r="P31" s="24"/>
      <c r="S31" s="31"/>
      <c r="T31" s="6" t="s">
        <v>62</v>
      </c>
    </row>
    <row r="32" spans="2:31" ht="10.5" customHeight="1">
      <c r="B32" s="7"/>
      <c r="C32" s="97"/>
      <c r="D32" s="97"/>
      <c r="E32" s="97"/>
      <c r="F32" s="97"/>
      <c r="H32" s="31"/>
      <c r="I32" s="31"/>
      <c r="S32" s="31"/>
      <c r="T32" s="31"/>
    </row>
    <row r="33" spans="2:31" ht="10.5" customHeight="1">
      <c r="C33" s="25"/>
      <c r="D33" s="25"/>
      <c r="E33" s="25"/>
      <c r="F33" s="25"/>
      <c r="H33" s="31"/>
      <c r="I33" s="31"/>
      <c r="L33" s="60" t="s">
        <v>79</v>
      </c>
      <c r="M33" s="61">
        <f>'3 Factor Full Factorial'!Q5</f>
        <v>17.600000000000001</v>
      </c>
      <c r="N33" s="61">
        <f>'3 Factor Full Factorial'!S5</f>
        <v>21.2</v>
      </c>
      <c r="O33" s="61">
        <f>'3 Factor Full Factorial'!U5</f>
        <v>23.65</v>
      </c>
      <c r="P33" s="61">
        <f>'3 Factor Full Factorial'!W5</f>
        <v>27.9</v>
      </c>
      <c r="Q33" s="1" t="s">
        <v>72</v>
      </c>
      <c r="R33" s="52">
        <f>'3 Factor Full Factorial'!Y5</f>
        <v>22.587499999999999</v>
      </c>
      <c r="S33" s="31"/>
      <c r="T33" s="87">
        <f>'3 Factor Full Factorial'!AA7</f>
        <v>22.587499999999999</v>
      </c>
    </row>
    <row r="34" spans="2:31" ht="10.5" customHeight="1">
      <c r="B34" s="1" t="s">
        <v>45</v>
      </c>
      <c r="C34" s="97" t="s">
        <v>47</v>
      </c>
      <c r="D34" s="97"/>
      <c r="E34" s="97"/>
      <c r="F34" s="97"/>
      <c r="H34" s="31"/>
      <c r="I34" s="31"/>
      <c r="S34" s="34" t="s">
        <v>57</v>
      </c>
      <c r="T34" s="88">
        <f>'3 Factor Full Factorial'!AA8</f>
        <v>17.637499999999999</v>
      </c>
    </row>
    <row r="35" spans="2:31" ht="10.5" customHeight="1">
      <c r="B35" s="7"/>
      <c r="C35" s="97"/>
      <c r="D35" s="97"/>
      <c r="E35" s="97"/>
      <c r="F35" s="97"/>
      <c r="H35" s="31"/>
      <c r="I35" s="31"/>
      <c r="K35" s="63" t="s">
        <v>61</v>
      </c>
      <c r="L35" s="24"/>
      <c r="M35" s="24"/>
      <c r="S35" s="31"/>
      <c r="T35" s="89">
        <f>'3 Factor Full Factorial'!AA9</f>
        <v>4.9499999999999993</v>
      </c>
    </row>
    <row r="36" spans="2:31" ht="10.5" customHeight="1">
      <c r="B36" s="7"/>
      <c r="C36" s="97"/>
      <c r="D36" s="97"/>
      <c r="E36" s="97"/>
      <c r="F36" s="97"/>
      <c r="H36" s="31"/>
      <c r="I36" s="31"/>
      <c r="M36" s="29"/>
      <c r="N36" s="31"/>
      <c r="U36" s="31"/>
    </row>
    <row r="37" spans="2:31" ht="10.5" customHeight="1">
      <c r="C37" s="25"/>
      <c r="D37" s="25"/>
      <c r="E37" s="25"/>
      <c r="F37" s="25"/>
      <c r="H37" s="31"/>
      <c r="I37" s="31"/>
      <c r="L37" s="60" t="s">
        <v>79</v>
      </c>
      <c r="M37" s="64">
        <f>'3 Factor Full Factorial'!Q11</f>
        <v>17.75</v>
      </c>
      <c r="N37" s="64">
        <f>'3 Factor Full Factorial'!S11</f>
        <v>20.25</v>
      </c>
      <c r="O37" s="64">
        <f>'3 Factor Full Factorial'!U11</f>
        <v>14.9</v>
      </c>
      <c r="P37" s="64">
        <f>'3 Factor Full Factorial'!W11</f>
        <v>17.649999999999999</v>
      </c>
      <c r="Q37" s="1" t="s">
        <v>72</v>
      </c>
      <c r="R37" s="52">
        <f>'3 Factor Full Factorial'!Y11</f>
        <v>17.637499999999999</v>
      </c>
      <c r="T37" s="31"/>
      <c r="AE37" s="31"/>
    </row>
    <row r="38" spans="2:31" ht="10.5" customHeight="1">
      <c r="B38" s="1" t="s">
        <v>45</v>
      </c>
      <c r="C38" s="97" t="s">
        <v>48</v>
      </c>
      <c r="D38" s="97"/>
      <c r="E38" s="97"/>
      <c r="F38" s="97"/>
      <c r="H38" s="68"/>
      <c r="I38" s="62"/>
      <c r="K38" s="62"/>
      <c r="L38" s="62"/>
      <c r="M38" s="62"/>
      <c r="AE38" s="31"/>
    </row>
    <row r="39" spans="2:31" ht="10.5" customHeight="1">
      <c r="B39" s="7"/>
      <c r="C39" s="97"/>
      <c r="D39" s="97"/>
      <c r="E39" s="97"/>
      <c r="F39" s="97"/>
      <c r="H39" s="62"/>
      <c r="I39" s="62"/>
      <c r="J39" s="62"/>
      <c r="K39" s="62"/>
    </row>
    <row r="40" spans="2:31" ht="10.5" customHeight="1">
      <c r="C40" s="97"/>
      <c r="D40" s="97"/>
      <c r="E40" s="97"/>
      <c r="F40" s="97"/>
    </row>
    <row r="41" spans="2:31" ht="10.5" customHeight="1">
      <c r="C41" s="97"/>
      <c r="D41" s="97"/>
      <c r="E41" s="97"/>
      <c r="F41" s="97"/>
      <c r="K41" s="62"/>
      <c r="Q41" s="75"/>
      <c r="R41" s="75"/>
      <c r="S41" s="75"/>
      <c r="T41" s="75"/>
    </row>
    <row r="42" spans="2:31" ht="10.5" customHeight="1">
      <c r="C42" s="25"/>
      <c r="D42" s="25"/>
      <c r="E42" s="25"/>
      <c r="F42" s="25"/>
      <c r="K42" s="31"/>
      <c r="L42" s="62"/>
      <c r="M42" s="62"/>
      <c r="N42" s="62"/>
      <c r="O42" s="62"/>
      <c r="P42" s="62"/>
      <c r="Q42" s="62"/>
      <c r="R42" s="62"/>
      <c r="S42" s="62"/>
      <c r="T42" s="62"/>
    </row>
    <row r="43" spans="2:31" ht="10.5" customHeight="1">
      <c r="B43" s="1" t="s">
        <v>45</v>
      </c>
      <c r="C43" s="97" t="s">
        <v>49</v>
      </c>
      <c r="D43" s="97"/>
      <c r="E43" s="97"/>
      <c r="F43" s="97"/>
      <c r="K43" s="104" t="str">
        <f>'3 Factor Full Factorial'!K22</f>
        <v>Interaction Not Selected</v>
      </c>
      <c r="L43" s="104"/>
      <c r="M43" s="104"/>
      <c r="N43" s="104"/>
      <c r="O43" s="104"/>
      <c r="P43" s="62"/>
      <c r="Q43" s="62"/>
      <c r="R43" s="62"/>
      <c r="S43" s="62"/>
      <c r="T43" s="62"/>
    </row>
    <row r="44" spans="2:31" ht="10.5" customHeight="1">
      <c r="C44" s="97"/>
      <c r="D44" s="97"/>
      <c r="E44" s="97"/>
      <c r="F44" s="97"/>
      <c r="O44" s="31"/>
      <c r="P44" s="31"/>
      <c r="Q44" s="31"/>
      <c r="R44" s="31"/>
      <c r="S44" s="31"/>
    </row>
    <row r="45" spans="2:31" ht="10.5" customHeight="1">
      <c r="C45" s="97"/>
      <c r="D45" s="97"/>
      <c r="E45" s="97"/>
      <c r="F45" s="97"/>
      <c r="K45" s="69"/>
      <c r="L45" s="70"/>
      <c r="M45" s="71" t="str">
        <f>'3 Factor Full Factorial'!I11</f>
        <v/>
      </c>
      <c r="N45" s="71" t="str">
        <f>'3 Factor Full Factorial'!J11</f>
        <v/>
      </c>
      <c r="R45" s="31"/>
      <c r="S45" s="31"/>
    </row>
    <row r="46" spans="2:31" ht="10.5" customHeight="1">
      <c r="K46" s="102" t="str">
        <f>'3 Factor Full Factorial'!H12</f>
        <v/>
      </c>
      <c r="L46" s="71">
        <v>1</v>
      </c>
      <c r="M46" s="72" t="str">
        <f>'3 Factor Full Factorial'!$M$24</f>
        <v/>
      </c>
      <c r="N46" s="67" t="str">
        <f>'3 Factor Full Factorial'!N24</f>
        <v/>
      </c>
    </row>
    <row r="47" spans="2:31" ht="12" thickBot="1">
      <c r="B47" s="4" t="s">
        <v>3</v>
      </c>
      <c r="C47" s="5"/>
      <c r="D47" s="5"/>
      <c r="E47" s="5"/>
      <c r="F47" s="5"/>
      <c r="K47" s="102"/>
      <c r="L47" s="71">
        <v>2</v>
      </c>
      <c r="M47" s="72" t="str">
        <f>'3 Factor Full Factorial'!$M$25</f>
        <v/>
      </c>
      <c r="N47" s="67" t="str">
        <f>'3 Factor Full Factorial'!N25</f>
        <v/>
      </c>
    </row>
    <row r="48" spans="2:31" ht="10.5" customHeight="1">
      <c r="K48" s="102"/>
      <c r="L48" s="24" t="s">
        <v>16</v>
      </c>
      <c r="M48" s="66" t="str">
        <f>'3 Factor Full Factorial'!$M$26</f>
        <v/>
      </c>
      <c r="N48" s="67" t="str">
        <f>'3 Factor Full Factorial'!N26</f>
        <v/>
      </c>
    </row>
    <row r="49" spans="2:20" ht="10.5" customHeight="1">
      <c r="B49" s="92" t="s">
        <v>4</v>
      </c>
      <c r="C49" s="92"/>
      <c r="D49" s="92"/>
      <c r="E49" s="92"/>
      <c r="F49" s="92"/>
      <c r="K49" s="102" t="str">
        <f>'3 Factor Full Factorial'!H13</f>
        <v/>
      </c>
      <c r="L49" s="71">
        <v>1</v>
      </c>
      <c r="M49" s="67" t="str">
        <f>'3 Factor Full Factorial'!$M$27</f>
        <v/>
      </c>
      <c r="N49" s="66" t="str">
        <f>'3 Factor Full Factorial'!N27</f>
        <v/>
      </c>
    </row>
    <row r="50" spans="2:20" ht="10.5" customHeight="1">
      <c r="B50" s="92"/>
      <c r="C50" s="92"/>
      <c r="D50" s="92"/>
      <c r="E50" s="92"/>
      <c r="F50" s="92"/>
      <c r="K50" s="102"/>
      <c r="L50" s="71">
        <v>2</v>
      </c>
      <c r="M50" s="67" t="str">
        <f>'3 Factor Full Factorial'!$M$28</f>
        <v/>
      </c>
      <c r="N50" s="66" t="str">
        <f>'3 Factor Full Factorial'!N28</f>
        <v/>
      </c>
    </row>
    <row r="51" spans="2:20" ht="10.5" customHeight="1">
      <c r="K51" s="102"/>
      <c r="L51" s="24" t="s">
        <v>16</v>
      </c>
      <c r="M51" s="67" t="str">
        <f>'3 Factor Full Factorial'!$M$29</f>
        <v/>
      </c>
      <c r="N51" s="66" t="str">
        <f>'3 Factor Full Factorial'!N29</f>
        <v/>
      </c>
    </row>
    <row r="52" spans="2:20" s="31" customFormat="1" ht="10.5" customHeight="1">
      <c r="B52" s="98" t="s">
        <v>5</v>
      </c>
      <c r="C52" s="98"/>
      <c r="D52" s="98"/>
      <c r="E52" s="98"/>
      <c r="F52" s="98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2:20" ht="10.5" customHeight="1"/>
    <row r="54" spans="2:20" ht="10.5" customHeight="1"/>
    <row r="55" spans="2:20" ht="10.5" customHeight="1"/>
    <row r="56" spans="2:20" ht="10.5" customHeight="1"/>
    <row r="57" spans="2:20" ht="10.5" customHeight="1"/>
    <row r="58" spans="2:20" ht="10.5" customHeight="1"/>
    <row r="59" spans="2:20" ht="10.5" customHeight="1"/>
    <row r="60" spans="2:20" ht="10.5" customHeight="1"/>
    <row r="61" spans="2:20" ht="10.5" customHeight="1"/>
    <row r="62" spans="2:20" ht="10.5" customHeight="1"/>
    <row r="63" spans="2:20" ht="10.5" customHeight="1"/>
    <row r="64" spans="2:20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</sheetData>
  <mergeCells count="20">
    <mergeCell ref="C34:F36"/>
    <mergeCell ref="B52:F52"/>
    <mergeCell ref="C30:F32"/>
    <mergeCell ref="C38:F41"/>
    <mergeCell ref="C43:F45"/>
    <mergeCell ref="M16:M25"/>
    <mergeCell ref="K46:K48"/>
    <mergeCell ref="K49:K51"/>
    <mergeCell ref="H28:U28"/>
    <mergeCell ref="K43:O43"/>
    <mergeCell ref="F19:F21"/>
    <mergeCell ref="A1:E1"/>
    <mergeCell ref="B49:F50"/>
    <mergeCell ref="B11:F11"/>
    <mergeCell ref="B6:F9"/>
    <mergeCell ref="C19:C21"/>
    <mergeCell ref="D19:D21"/>
    <mergeCell ref="E19:E21"/>
    <mergeCell ref="C15:F17"/>
    <mergeCell ref="C26:F28"/>
  </mergeCells>
  <phoneticPr fontId="2" type="noConversion"/>
  <conditionalFormatting sqref="U7:U14">
    <cfRule type="expression" dxfId="15" priority="1" stopIfTrue="1">
      <formula>L17=-1</formula>
    </cfRule>
    <cfRule type="expression" dxfId="14" priority="2" stopIfTrue="1">
      <formula>L17=1</formula>
    </cfRule>
  </conditionalFormatting>
  <conditionalFormatting sqref="I7:I10">
    <cfRule type="expression" dxfId="13" priority="3" stopIfTrue="1">
      <formula>$L$16=1</formula>
    </cfRule>
  </conditionalFormatting>
  <conditionalFormatting sqref="I11:I14">
    <cfRule type="expression" dxfId="12" priority="4" stopIfTrue="1">
      <formula>$L$16=1</formula>
    </cfRule>
  </conditionalFormatting>
  <conditionalFormatting sqref="J7:J8 J11:J12">
    <cfRule type="expression" dxfId="11" priority="5" stopIfTrue="1">
      <formula>$L$16=2</formula>
    </cfRule>
  </conditionalFormatting>
  <conditionalFormatting sqref="J9:J10 J13:J14">
    <cfRule type="expression" dxfId="10" priority="6" stopIfTrue="1">
      <formula>$L$16=2</formula>
    </cfRule>
  </conditionalFormatting>
  <conditionalFormatting sqref="K7 K9 K11 K13">
    <cfRule type="expression" dxfId="9" priority="7" stopIfTrue="1">
      <formula>$L$16=3</formula>
    </cfRule>
  </conditionalFormatting>
  <conditionalFormatting sqref="K8 K10 K12 K14">
    <cfRule type="expression" dxfId="8" priority="8" stopIfTrue="1">
      <formula>$L$16=3</formula>
    </cfRule>
  </conditionalFormatting>
  <conditionalFormatting sqref="L7:L8 L13:L14">
    <cfRule type="expression" dxfId="7" priority="9" stopIfTrue="1">
      <formula>$L$16=4</formula>
    </cfRule>
  </conditionalFormatting>
  <conditionalFormatting sqref="L9:L12">
    <cfRule type="expression" dxfId="6" priority="10" stopIfTrue="1">
      <formula>$L$16=4</formula>
    </cfRule>
  </conditionalFormatting>
  <conditionalFormatting sqref="M7 M9 M12 M14">
    <cfRule type="expression" dxfId="5" priority="11" stopIfTrue="1">
      <formula>$L$16=5</formula>
    </cfRule>
  </conditionalFormatting>
  <conditionalFormatting sqref="M8 M10:M11 M13">
    <cfRule type="expression" dxfId="4" priority="12" stopIfTrue="1">
      <formula>$L$16=5</formula>
    </cfRule>
  </conditionalFormatting>
  <conditionalFormatting sqref="N7 N10:N11 N14">
    <cfRule type="expression" dxfId="3" priority="13" stopIfTrue="1">
      <formula>$L$16=6</formula>
    </cfRule>
  </conditionalFormatting>
  <conditionalFormatting sqref="N8:N9 N12:N13">
    <cfRule type="expression" dxfId="2" priority="14" stopIfTrue="1">
      <formula>$L$16=6</formula>
    </cfRule>
  </conditionalFormatting>
  <conditionalFormatting sqref="O7 O10 O12:O13">
    <cfRule type="expression" dxfId="1" priority="15" stopIfTrue="1">
      <formula>$L$16=7</formula>
    </cfRule>
  </conditionalFormatting>
  <conditionalFormatting sqref="O8:O9 O11 O14">
    <cfRule type="expression" dxfId="0" priority="16" stopIfTrue="1">
      <formula>$L$16=7</formula>
    </cfRule>
  </conditionalFormatting>
  <hyperlinks>
    <hyperlink ref="B11:F11" r:id="rId1" display="Learn About Design of Experiments"/>
    <hyperlink ref="B52:F52" r:id="rId2" display="Learn About Quality"/>
  </hyperlinks>
  <printOptions horizontalCentered="1" verticalCentered="1"/>
  <pageMargins left="0" right="0" top="0" bottom="0" header="0" footer="0"/>
  <pageSetup orientation="landscape" verticalDpi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7</xdr:col>
                    <xdr:colOff>127000</xdr:colOff>
                    <xdr:row>28</xdr:row>
                    <xdr:rowOff>114300</xdr:rowOff>
                  </from>
                  <to>
                    <xdr:col>8</xdr:col>
                    <xdr:colOff>50800</xdr:colOff>
                    <xdr:row>30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6" name="Option Button 9">
              <controlPr defaultSize="0" autoFill="0" autoLine="0" autoPict="0">
                <anchor moveWithCells="1">
                  <from>
                    <xdr:col>7</xdr:col>
                    <xdr:colOff>127000</xdr:colOff>
                    <xdr:row>30</xdr:row>
                    <xdr:rowOff>101600</xdr:rowOff>
                  </from>
                  <to>
                    <xdr:col>8</xdr:col>
                    <xdr:colOff>76200</xdr:colOff>
                    <xdr:row>32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7" name="Option Button 10">
              <controlPr defaultSize="0" autoFill="0" autoLine="0" autoPict="0">
                <anchor moveWithCells="1">
                  <from>
                    <xdr:col>7</xdr:col>
                    <xdr:colOff>127000</xdr:colOff>
                    <xdr:row>32</xdr:row>
                    <xdr:rowOff>63500</xdr:rowOff>
                  </from>
                  <to>
                    <xdr:col>8</xdr:col>
                    <xdr:colOff>76200</xdr:colOff>
                    <xdr:row>34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8" name="Option Button 11">
              <controlPr defaultSize="0" autoFill="0" autoLine="0" autoPict="0">
                <anchor moveWithCells="1">
                  <from>
                    <xdr:col>7</xdr:col>
                    <xdr:colOff>127000</xdr:colOff>
                    <xdr:row>34</xdr:row>
                    <xdr:rowOff>38100</xdr:rowOff>
                  </from>
                  <to>
                    <xdr:col>8</xdr:col>
                    <xdr:colOff>254000</xdr:colOff>
                    <xdr:row>36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9" name="Option Button 12">
              <controlPr defaultSize="0" autoFill="0" autoLine="0" autoPict="0">
                <anchor moveWithCells="1">
                  <from>
                    <xdr:col>7</xdr:col>
                    <xdr:colOff>127000</xdr:colOff>
                    <xdr:row>36</xdr:row>
                    <xdr:rowOff>25400</xdr:rowOff>
                  </from>
                  <to>
                    <xdr:col>8</xdr:col>
                    <xdr:colOff>266700</xdr:colOff>
                    <xdr:row>37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0" name="Option Button 13">
              <controlPr defaultSize="0" autoFill="0" autoLine="0" autoPict="0">
                <anchor moveWithCells="1">
                  <from>
                    <xdr:col>7</xdr:col>
                    <xdr:colOff>127000</xdr:colOff>
                    <xdr:row>38</xdr:row>
                    <xdr:rowOff>0</xdr:rowOff>
                  </from>
                  <to>
                    <xdr:col>8</xdr:col>
                    <xdr:colOff>266700</xdr:colOff>
                    <xdr:row>39</xdr:row>
                    <xdr:rowOff>88900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1" name="Option Button 14">
              <controlPr defaultSize="0" autoFill="0" autoLine="0" autoPict="0">
                <anchor moveWithCells="1">
                  <from>
                    <xdr:col>7</xdr:col>
                    <xdr:colOff>127000</xdr:colOff>
                    <xdr:row>39</xdr:row>
                    <xdr:rowOff>101600</xdr:rowOff>
                  </from>
                  <to>
                    <xdr:col>8</xdr:col>
                    <xdr:colOff>419100</xdr:colOff>
                    <xdr:row>41</xdr:row>
                    <xdr:rowOff>63500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autoPageBreaks="0" fitToPage="1"/>
  </sheetPr>
  <dimension ref="A1:AA98"/>
  <sheetViews>
    <sheetView showGridLines="0" zoomScale="75" zoomScaleNormal="75" zoomScalePageLayoutView="75" workbookViewId="0">
      <selection activeCell="K23" sqref="K23"/>
    </sheetView>
  </sheetViews>
  <sheetFormatPr baseColWidth="10" defaultColWidth="9.1640625" defaultRowHeight="13" x14ac:dyDescent="0"/>
  <cols>
    <col min="1" max="1" width="2.1640625" style="18" bestFit="1" customWidth="1"/>
    <col min="2" max="2" width="6.1640625" style="18" bestFit="1" customWidth="1"/>
    <col min="3" max="15" width="7.6640625" style="18" customWidth="1"/>
    <col min="16" max="16" width="14" style="18" customWidth="1"/>
    <col min="17" max="16384" width="9.1640625" style="18"/>
  </cols>
  <sheetData>
    <row r="1" spans="1:27" s="8" customFormat="1" ht="26.25" customHeight="1">
      <c r="B1" s="9" t="s">
        <v>6</v>
      </c>
      <c r="C1" s="9" t="str">
        <f>IF(COUNTBLANK(C15)=1,"A",C15)</f>
        <v>Boost</v>
      </c>
      <c r="D1" s="9" t="str">
        <f>IF(COUNTBLANK(C16)=1,"B",C16)</f>
        <v>Moist</v>
      </c>
      <c r="E1" s="9" t="str">
        <f>IF(COUNTBLANK(C17)=1,"C",C17)</f>
        <v>Cycle</v>
      </c>
      <c r="F1" s="9" t="s">
        <v>7</v>
      </c>
      <c r="G1" s="9" t="s">
        <v>8</v>
      </c>
      <c r="H1" s="9" t="s">
        <v>9</v>
      </c>
      <c r="I1" s="9" t="s">
        <v>10</v>
      </c>
      <c r="J1" s="9" t="s">
        <v>11</v>
      </c>
      <c r="K1" s="9" t="s">
        <v>12</v>
      </c>
      <c r="L1" s="9" t="s">
        <v>13</v>
      </c>
      <c r="M1" s="9" t="s">
        <v>14</v>
      </c>
      <c r="N1" s="9" t="s">
        <v>15</v>
      </c>
      <c r="O1" s="9" t="s">
        <v>16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s="10" customFormat="1" ht="12.75" customHeight="1">
      <c r="A2" s="10">
        <v>1</v>
      </c>
      <c r="B2" s="11" t="s">
        <v>17</v>
      </c>
      <c r="C2" s="12">
        <f>IF(COUNTBLANK(E15)=1,"-1",$E$15)</f>
        <v>45</v>
      </c>
      <c r="D2" s="12">
        <f>IF(COUNTBLANK($E$16)=1,"-1",$E$16)</f>
        <v>6</v>
      </c>
      <c r="E2" s="12">
        <f>IF(COUNTBLANK($E$17)=1,"-1",$E$17)</f>
        <v>11</v>
      </c>
      <c r="F2" s="11">
        <v>1</v>
      </c>
      <c r="G2" s="11">
        <v>1</v>
      </c>
      <c r="H2" s="11">
        <v>1</v>
      </c>
      <c r="I2" s="12">
        <v>-1</v>
      </c>
      <c r="J2" s="13">
        <f>IF(COUNTBLANK('Data Entry'!P7)=1,"",'Data Entry'!P7)</f>
        <v>17.899999999999999</v>
      </c>
      <c r="K2" s="13">
        <f>IF(COUNTBLANK('Data Entry'!Q7)=1,"",'Data Entry'!Q7)</f>
        <v>17.600000000000001</v>
      </c>
      <c r="L2" s="13" t="str">
        <f>IF(COUNTBLANK('Data Entry'!R7)=1,"",'Data Entry'!R7)</f>
        <v/>
      </c>
      <c r="M2" s="13" t="str">
        <f>IF(COUNTBLANK('Data Entry'!S7)=1,"",'Data Entry'!S7)</f>
        <v/>
      </c>
      <c r="N2" s="13" t="str">
        <f>IF(COUNTBLANK('Data Entry'!T7)=1,"",'Data Entry'!T7)</f>
        <v/>
      </c>
      <c r="O2" s="11">
        <f t="shared" ref="O2:O9" si="0">AVERAGE(J2:N2)</f>
        <v>17.75</v>
      </c>
      <c r="Q2" s="39" t="s">
        <v>71</v>
      </c>
      <c r="R2" s="40"/>
      <c r="S2" s="40"/>
      <c r="T2" s="40"/>
      <c r="U2" s="40"/>
      <c r="V2" s="40"/>
      <c r="W2" s="40"/>
      <c r="X2" s="40"/>
      <c r="Y2" s="40"/>
      <c r="Z2" s="40"/>
      <c r="AA2" s="41"/>
    </row>
    <row r="3" spans="1:27" s="10" customFormat="1" ht="12.75" customHeight="1">
      <c r="A3" s="10">
        <v>2</v>
      </c>
      <c r="B3" s="11" t="s">
        <v>18</v>
      </c>
      <c r="C3" s="12">
        <f>IF(COUNTBLANK($E$15)=1,"-1",$E$15)</f>
        <v>45</v>
      </c>
      <c r="D3" s="12">
        <f>IF(COUNTBLANK($E$16)=1,"-1",$E$16)</f>
        <v>6</v>
      </c>
      <c r="E3" s="11">
        <f>IF(COUNTBLANK($F$17)=1,"1",$F$17)</f>
        <v>16</v>
      </c>
      <c r="F3" s="11">
        <v>1</v>
      </c>
      <c r="G3" s="12">
        <v>-1</v>
      </c>
      <c r="H3" s="12">
        <v>-1</v>
      </c>
      <c r="I3" s="11">
        <v>1</v>
      </c>
      <c r="J3" s="13">
        <f>IF(COUNTBLANK('Data Entry'!P8)=1,"",'Data Entry'!P8)</f>
        <v>20.3</v>
      </c>
      <c r="K3" s="13">
        <f>IF(COUNTBLANK('Data Entry'!Q8)=1,"",'Data Entry'!Q8)</f>
        <v>20.2</v>
      </c>
      <c r="L3" s="13" t="str">
        <f>IF(COUNTBLANK('Data Entry'!R8)=1,"",'Data Entry'!R8)</f>
        <v/>
      </c>
      <c r="M3" s="13" t="str">
        <f>IF(COUNTBLANK('Data Entry'!S8)=1,"",'Data Entry'!S8)</f>
        <v/>
      </c>
      <c r="N3" s="13" t="str">
        <f>IF(COUNTBLANK('Data Entry'!T8)=1,"",'Data Entry'!T8)</f>
        <v/>
      </c>
      <c r="O3" s="11">
        <f t="shared" si="0"/>
        <v>20.25</v>
      </c>
      <c r="Q3" s="42" t="s">
        <v>60</v>
      </c>
      <c r="R3" s="31"/>
      <c r="S3" s="29"/>
      <c r="T3" s="31"/>
      <c r="U3" s="29"/>
      <c r="V3" s="31"/>
      <c r="W3" s="31"/>
      <c r="X3" s="29"/>
      <c r="Y3" s="31"/>
      <c r="Z3" s="31"/>
      <c r="AA3" s="32"/>
    </row>
    <row r="4" spans="1:27" s="10" customFormat="1" ht="12.75" customHeight="1">
      <c r="A4" s="10">
        <v>3</v>
      </c>
      <c r="B4" s="11" t="s">
        <v>19</v>
      </c>
      <c r="C4" s="12">
        <f>IF(COUNTBLANK($E$15)=1,"-1",$E$15)</f>
        <v>45</v>
      </c>
      <c r="D4" s="11">
        <f>IF(COUNTBLANK($F$16)=1,"-1",$F$16)</f>
        <v>10</v>
      </c>
      <c r="E4" s="12">
        <f>IF(COUNTBLANK($E$17)=1,"-1",$E$17)</f>
        <v>11</v>
      </c>
      <c r="F4" s="12">
        <v>-1</v>
      </c>
      <c r="G4" s="11">
        <v>1</v>
      </c>
      <c r="H4" s="12">
        <v>-1</v>
      </c>
      <c r="I4" s="11">
        <v>1</v>
      </c>
      <c r="J4" s="13">
        <f>IF(COUNTBLANK('Data Entry'!P9)=1,"",'Data Entry'!P9)</f>
        <v>15</v>
      </c>
      <c r="K4" s="13">
        <f>IF(COUNTBLANK('Data Entry'!Q9)=1,"",'Data Entry'!Q9)</f>
        <v>14.8</v>
      </c>
      <c r="L4" s="13" t="str">
        <f>IF(COUNTBLANK('Data Entry'!R9)=1,"",'Data Entry'!R9)</f>
        <v/>
      </c>
      <c r="M4" s="13" t="str">
        <f>IF(COUNTBLANK('Data Entry'!S9)=1,"",'Data Entry'!S9)</f>
        <v/>
      </c>
      <c r="N4" s="13" t="str">
        <f>IF(COUNTBLANK('Data Entry'!T9)=1,"",'Data Entry'!T9)</f>
        <v/>
      </c>
      <c r="O4" s="11">
        <f t="shared" si="0"/>
        <v>14.9</v>
      </c>
      <c r="Q4" s="43"/>
      <c r="R4" s="31"/>
      <c r="S4" s="31"/>
      <c r="T4" s="31"/>
      <c r="U4" s="31"/>
      <c r="V4" s="31"/>
      <c r="W4" s="31"/>
      <c r="X4" s="31"/>
      <c r="Y4" s="31"/>
      <c r="Z4" s="31"/>
      <c r="AA4" s="32"/>
    </row>
    <row r="5" spans="1:27" s="10" customFormat="1" ht="12.75" customHeight="1">
      <c r="A5" s="10">
        <v>4</v>
      </c>
      <c r="B5" s="11" t="s">
        <v>20</v>
      </c>
      <c r="C5" s="12">
        <f>IF(COUNTBLANK($E$15)=1,"-1",$E$15)</f>
        <v>45</v>
      </c>
      <c r="D5" s="11">
        <f>IF(COUNTBLANK($F$16)=1,"-1",$F$16)</f>
        <v>10</v>
      </c>
      <c r="E5" s="11">
        <f>IF(COUNTBLANK($F$17)=1,"1",$F$17)</f>
        <v>16</v>
      </c>
      <c r="F5" s="12">
        <v>-1</v>
      </c>
      <c r="G5" s="12">
        <v>-1</v>
      </c>
      <c r="H5" s="11">
        <v>1</v>
      </c>
      <c r="I5" s="12">
        <v>-1</v>
      </c>
      <c r="J5" s="13">
        <f>IF(COUNTBLANK('Data Entry'!P10)=1,"",'Data Entry'!P10)</f>
        <v>18</v>
      </c>
      <c r="K5" s="13">
        <f>IF(COUNTBLANK('Data Entry'!Q10)=1,"",'Data Entry'!Q10)</f>
        <v>17.3</v>
      </c>
      <c r="L5" s="13" t="str">
        <f>IF(COUNTBLANK('Data Entry'!R10)=1,"",'Data Entry'!R10)</f>
        <v/>
      </c>
      <c r="M5" s="13" t="str">
        <f>IF(COUNTBLANK('Data Entry'!S10)=1,"",'Data Entry'!S10)</f>
        <v/>
      </c>
      <c r="N5" s="13" t="str">
        <f>IF(COUNTBLANK('Data Entry'!T10)=1,"",'Data Entry'!T10)</f>
        <v/>
      </c>
      <c r="O5" s="11">
        <f t="shared" si="0"/>
        <v>17.649999999999999</v>
      </c>
      <c r="Q5" s="44">
        <f>IF($F$28=1,Q19,IF($F$28=2,Q31,IF($F$28=3,Q43,IF($F$28=4,Q55,IF($F$28=5,Q67,IF($F$28=6,Q79,IF($F$28=7,Q91,"")))))))</f>
        <v>17.600000000000001</v>
      </c>
      <c r="R5" s="30" t="s">
        <v>58</v>
      </c>
      <c r="S5" s="27">
        <f>IF($F$28=1,S19,IF($F$28=2,S31,IF($F$28=3,S43,IF($F$28=4,S55,IF($F$28=5,S67,IF($F$28=6,S79,IF($F$28=7,S91,"")))))))</f>
        <v>21.2</v>
      </c>
      <c r="T5" s="30" t="s">
        <v>58</v>
      </c>
      <c r="U5" s="27">
        <f>IF($F$28=1,U19,IF($F$28=2,U31,IF($F$28=3,U43,IF($F$28=4,U55,IF($F$28=5,U67,IF($F$28=6,U79,IF($F$28=7,U91,"")))))))</f>
        <v>23.65</v>
      </c>
      <c r="V5" s="30" t="s">
        <v>58</v>
      </c>
      <c r="W5" s="27">
        <f>IF($F$28=1,W19,IF($F$28=2,W31,IF($F$28=3,W43,IF($F$28=4,W55,IF($F$28=5,W67,IF($F$28=6,W79,IF($F$28=7,W91,"")))))))</f>
        <v>27.9</v>
      </c>
      <c r="X5" s="105" t="s">
        <v>56</v>
      </c>
      <c r="Y5" s="105">
        <f>AVERAGE(Q5,S5,U5,W5)</f>
        <v>22.587499999999999</v>
      </c>
      <c r="Z5" s="31"/>
      <c r="AA5" s="38" t="s">
        <v>62</v>
      </c>
    </row>
    <row r="6" spans="1:27" s="10" customFormat="1" ht="12.75" customHeight="1">
      <c r="A6" s="10">
        <v>5</v>
      </c>
      <c r="B6" s="11" t="s">
        <v>21</v>
      </c>
      <c r="C6" s="11">
        <f>IF(COUNTBLANK($F$15)=1,"1",$F$15)</f>
        <v>90</v>
      </c>
      <c r="D6" s="12">
        <f>IF(COUNTBLANK($E$16)=1,"-1",$E$16)</f>
        <v>6</v>
      </c>
      <c r="E6" s="12">
        <f>IF(COUNTBLANK($E$17)=1,"-1",$E$17)</f>
        <v>11</v>
      </c>
      <c r="F6" s="12">
        <v>-1</v>
      </c>
      <c r="G6" s="12">
        <v>-1</v>
      </c>
      <c r="H6" s="11">
        <v>1</v>
      </c>
      <c r="I6" s="11">
        <v>1</v>
      </c>
      <c r="J6" s="13">
        <f>IF(COUNTBLANK('Data Entry'!P11)=1,"",'Data Entry'!P11)</f>
        <v>17.5</v>
      </c>
      <c r="K6" s="13">
        <f>IF(COUNTBLANK('Data Entry'!Q11)=1,"",'Data Entry'!Q11)</f>
        <v>17.7</v>
      </c>
      <c r="L6" s="13" t="str">
        <f>IF(COUNTBLANK('Data Entry'!R11)=1,"",'Data Entry'!R11)</f>
        <v/>
      </c>
      <c r="M6" s="13" t="str">
        <f>IF(COUNTBLANK('Data Entry'!S11)=1,"",'Data Entry'!S11)</f>
        <v/>
      </c>
      <c r="N6" s="13" t="str">
        <f>IF(COUNTBLANK('Data Entry'!T11)=1,"",'Data Entry'!T11)</f>
        <v/>
      </c>
      <c r="O6" s="11">
        <f t="shared" si="0"/>
        <v>17.600000000000001</v>
      </c>
      <c r="Q6" s="43"/>
      <c r="R6" s="31"/>
      <c r="S6" s="31"/>
      <c r="T6" s="6">
        <v>4</v>
      </c>
      <c r="U6" s="31"/>
      <c r="V6" s="31"/>
      <c r="W6" s="31"/>
      <c r="X6" s="105"/>
      <c r="Y6" s="105"/>
      <c r="Z6" s="31"/>
      <c r="AA6" s="32"/>
    </row>
    <row r="7" spans="1:27" s="10" customFormat="1" ht="12.75" customHeight="1">
      <c r="A7" s="10">
        <v>6</v>
      </c>
      <c r="B7" s="11" t="s">
        <v>22</v>
      </c>
      <c r="C7" s="11">
        <f>IF(COUNTBLANK($F$15)=1,"1",$F$15)</f>
        <v>90</v>
      </c>
      <c r="D7" s="12">
        <f>IF(COUNTBLANK($E$16)=1,"-1",$E$16)</f>
        <v>6</v>
      </c>
      <c r="E7" s="11">
        <f>IF(COUNTBLANK($F$17)=1,"1",$F$17)</f>
        <v>16</v>
      </c>
      <c r="F7" s="12">
        <v>-1</v>
      </c>
      <c r="G7" s="11">
        <v>1</v>
      </c>
      <c r="H7" s="12">
        <v>-1</v>
      </c>
      <c r="I7" s="12">
        <v>-1</v>
      </c>
      <c r="J7" s="13">
        <f>IF(COUNTBLANK('Data Entry'!P12)=1,"",'Data Entry'!P12)</f>
        <v>21.5</v>
      </c>
      <c r="K7" s="13">
        <f>IF(COUNTBLANK('Data Entry'!Q12)=1,"",'Data Entry'!Q12)</f>
        <v>20.9</v>
      </c>
      <c r="L7" s="13" t="str">
        <f>IF(COUNTBLANK('Data Entry'!R12)=1,"",'Data Entry'!R12)</f>
        <v/>
      </c>
      <c r="M7" s="13" t="str">
        <f>IF(COUNTBLANK('Data Entry'!S12)=1,"",'Data Entry'!S12)</f>
        <v/>
      </c>
      <c r="N7" s="13" t="str">
        <f>IF(COUNTBLANK('Data Entry'!T12)=1,"",'Data Entry'!T12)</f>
        <v/>
      </c>
      <c r="O7" s="11">
        <f t="shared" si="0"/>
        <v>21.2</v>
      </c>
      <c r="Q7" s="43"/>
      <c r="R7" s="31"/>
      <c r="S7" s="31"/>
      <c r="T7" s="31"/>
      <c r="U7" s="31"/>
      <c r="V7" s="31"/>
      <c r="W7" s="31"/>
      <c r="X7" s="31"/>
      <c r="Y7" s="31"/>
      <c r="Z7" s="31"/>
      <c r="AA7" s="38">
        <f>Y5</f>
        <v>22.587499999999999</v>
      </c>
    </row>
    <row r="8" spans="1:27" s="10" customFormat="1" ht="12.75" customHeight="1">
      <c r="A8" s="10">
        <v>7</v>
      </c>
      <c r="B8" s="11" t="s">
        <v>23</v>
      </c>
      <c r="C8" s="11">
        <f>IF(COUNTBLANK($F$15)=1,"1",$F$15)</f>
        <v>90</v>
      </c>
      <c r="D8" s="11">
        <f>IF(COUNTBLANK($F$16)=1,"-1",$F$16)</f>
        <v>10</v>
      </c>
      <c r="E8" s="12">
        <f>IF(COUNTBLANK($E$17)=1,"-1",$E$17)</f>
        <v>11</v>
      </c>
      <c r="F8" s="11">
        <v>1</v>
      </c>
      <c r="G8" s="12">
        <v>-1</v>
      </c>
      <c r="H8" s="12">
        <v>-1</v>
      </c>
      <c r="I8" s="12">
        <v>-1</v>
      </c>
      <c r="J8" s="13">
        <f>IF(COUNTBLANK('Data Entry'!P13)=1,"",'Data Entry'!P13)</f>
        <v>24.2</v>
      </c>
      <c r="K8" s="13">
        <f>IF(COUNTBLANK('Data Entry'!Q13)=1,"",'Data Entry'!Q13)</f>
        <v>23.1</v>
      </c>
      <c r="L8" s="13" t="str">
        <f>IF(COUNTBLANK('Data Entry'!R13)=1,"",'Data Entry'!R13)</f>
        <v/>
      </c>
      <c r="M8" s="13" t="str">
        <f>IF(COUNTBLANK('Data Entry'!S13)=1,"",'Data Entry'!S13)</f>
        <v/>
      </c>
      <c r="N8" s="13" t="str">
        <f>IF(COUNTBLANK('Data Entry'!T13)=1,"",'Data Entry'!T13)</f>
        <v/>
      </c>
      <c r="O8" s="11">
        <f t="shared" si="0"/>
        <v>23.65</v>
      </c>
      <c r="Q8" s="43"/>
      <c r="R8" s="31"/>
      <c r="S8" s="31"/>
      <c r="T8" s="31"/>
      <c r="U8" s="31"/>
      <c r="V8" s="31"/>
      <c r="W8" s="31"/>
      <c r="X8" s="31"/>
      <c r="Y8" s="31"/>
      <c r="Z8" s="34" t="s">
        <v>57</v>
      </c>
      <c r="AA8" s="45">
        <f>Y11</f>
        <v>17.637499999999999</v>
      </c>
    </row>
    <row r="9" spans="1:27" s="10" customFormat="1" ht="12.75" customHeight="1">
      <c r="A9" s="10">
        <v>8</v>
      </c>
      <c r="B9" s="11" t="s">
        <v>24</v>
      </c>
      <c r="C9" s="11">
        <f>IF(COUNTBLANK($F$15)=1,"1",$F$15)</f>
        <v>90</v>
      </c>
      <c r="D9" s="11">
        <f>IF(COUNTBLANK($F$16)=1,"-1",$F$16)</f>
        <v>10</v>
      </c>
      <c r="E9" s="11">
        <f>IF(COUNTBLANK($F$17)=1,"1",$F$17)</f>
        <v>16</v>
      </c>
      <c r="F9" s="11">
        <v>1</v>
      </c>
      <c r="G9" s="11">
        <v>1</v>
      </c>
      <c r="H9" s="11">
        <v>1</v>
      </c>
      <c r="I9" s="11">
        <v>1</v>
      </c>
      <c r="J9" s="13">
        <f>IF(COUNTBLANK('Data Entry'!P14)=1,"",'Data Entry'!P14)</f>
        <v>27.6</v>
      </c>
      <c r="K9" s="13">
        <f>IF(COUNTBLANK('Data Entry'!Q14)=1,"",'Data Entry'!Q14)</f>
        <v>28.2</v>
      </c>
      <c r="L9" s="13" t="str">
        <f>IF(COUNTBLANK('Data Entry'!R14)=1,"",'Data Entry'!R14)</f>
        <v/>
      </c>
      <c r="M9" s="13" t="str">
        <f>IF(COUNTBLANK('Data Entry'!S14)=1,"",'Data Entry'!S14)</f>
        <v/>
      </c>
      <c r="N9" s="13" t="str">
        <f>IF(COUNTBLANK('Data Entry'!T14)=1,"",'Data Entry'!T14)</f>
        <v/>
      </c>
      <c r="O9" s="11">
        <f t="shared" si="0"/>
        <v>27.9</v>
      </c>
      <c r="Q9" s="42" t="s">
        <v>61</v>
      </c>
      <c r="R9" s="29"/>
      <c r="S9" s="31"/>
      <c r="T9" s="31"/>
      <c r="U9" s="31"/>
      <c r="V9" s="31"/>
      <c r="W9" s="31"/>
      <c r="X9" s="31"/>
      <c r="Y9" s="31"/>
      <c r="Z9" s="31"/>
      <c r="AA9" s="38">
        <f>AA7-AA8</f>
        <v>4.9499999999999993</v>
      </c>
    </row>
    <row r="10" spans="1:27" s="10" customFormat="1" ht="12.75" customHeight="1">
      <c r="F10" s="14"/>
      <c r="G10" s="14"/>
      <c r="H10" s="14"/>
      <c r="I10" s="14"/>
      <c r="J10" s="14"/>
      <c r="K10" s="14"/>
      <c r="L10" s="14"/>
      <c r="M10" s="14"/>
      <c r="N10" s="14"/>
      <c r="O10" s="15"/>
      <c r="Q10" s="33"/>
      <c r="R10" s="31"/>
      <c r="S10" s="31"/>
      <c r="T10" s="31"/>
      <c r="U10" s="31"/>
      <c r="V10" s="31"/>
      <c r="W10" s="31"/>
      <c r="X10" s="23"/>
      <c r="Y10" s="23"/>
      <c r="Z10" s="31"/>
      <c r="AA10" s="32"/>
    </row>
    <row r="11" spans="1:27" s="10" customFormat="1" ht="12.75" customHeight="1">
      <c r="G11" s="14"/>
      <c r="H11" s="53"/>
      <c r="I11" s="55" t="str">
        <f>IF($F$28=4,C23,IF($F$28=5,C27,IF($F$28=6,C19,"")))</f>
        <v/>
      </c>
      <c r="J11" s="55" t="str">
        <f>IF($F$28=4,D23,IF($F$28=5,D27,IF($F$28=6,D19,"")))</f>
        <v/>
      </c>
      <c r="K11" s="14"/>
      <c r="L11" s="14"/>
      <c r="M11" s="14"/>
      <c r="N11" s="14"/>
      <c r="O11" s="14"/>
      <c r="P11" s="16"/>
      <c r="Q11" s="44">
        <f>IF($F$28=1,Q25,IF($F$28=2,Q37,IF($F$28=3,Q49,IF($F$28=4,Q61,IF($F$28=5,Q73,IF($F$28=6,Q85,IF($F$28=7,Q97,"")))))))</f>
        <v>17.75</v>
      </c>
      <c r="R11" s="30" t="s">
        <v>58</v>
      </c>
      <c r="S11" s="27">
        <f>IF($F$28=1,S25,IF($F$28=2,S37,IF($F$28=3,S49,IF($F$28=4,S61,IF($F$28=5,S73,IF($F$28=6,S85,IF($F$28=7,S97,"")))))))</f>
        <v>20.25</v>
      </c>
      <c r="T11" s="30" t="s">
        <v>58</v>
      </c>
      <c r="U11" s="27">
        <f>IF($F$28=1,U25,IF($F$28=2,U37,IF($F$28=3,U49,IF($F$28=4,U61,IF($F$28=5,U73,IF($F$28=6,U85,IF($F$28=7,U97,"")))))))</f>
        <v>14.9</v>
      </c>
      <c r="V11" s="30" t="s">
        <v>58</v>
      </c>
      <c r="W11" s="27">
        <f>IF($F$28=1,W25,IF($F$28=2,W37,IF($F$28=3,W49,IF($F$28=4,W61,IF($F$28=5,W73,IF($F$28=6,W85,IF($F$28=7,W97,"")))))))</f>
        <v>17.649999999999999</v>
      </c>
      <c r="X11" s="105" t="s">
        <v>56</v>
      </c>
      <c r="Y11" s="105">
        <f>AVERAGE(Q11,S11,U11,W11)</f>
        <v>17.637499999999999</v>
      </c>
      <c r="Z11" s="31"/>
      <c r="AA11" s="32"/>
    </row>
    <row r="12" spans="1:27" s="10" customFormat="1" ht="12.75" customHeight="1">
      <c r="G12" s="14"/>
      <c r="H12" s="55" t="str">
        <f>IF($F$28=4,B24,IF($F$28=5,B28,IF($F$28=6,B20,"")))</f>
        <v/>
      </c>
      <c r="I12" s="55" t="e">
        <f>IF($F$28=4,C24,IF($F$28=5,C28,IF($F$28=6,C20,NA())))</f>
        <v>#N/A</v>
      </c>
      <c r="J12" s="55" t="e">
        <f>IF($F$28=4,D24,IF($F$28=5,D28,IF($F$28=6,D20,NA())))</f>
        <v>#N/A</v>
      </c>
      <c r="O12" s="14"/>
      <c r="Q12" s="35"/>
      <c r="R12" s="36"/>
      <c r="S12" s="36"/>
      <c r="T12" s="30">
        <v>4</v>
      </c>
      <c r="U12" s="36"/>
      <c r="V12" s="36"/>
      <c r="W12" s="36"/>
      <c r="X12" s="106"/>
      <c r="Y12" s="106"/>
      <c r="Z12" s="36"/>
      <c r="AA12" s="37"/>
    </row>
    <row r="13" spans="1:27" s="10" customFormat="1" ht="12.75" customHeight="1">
      <c r="G13" s="14"/>
      <c r="H13" s="55" t="str">
        <f>IF($F$28=4,B25,IF($F$28=5,B29,IF($F$28=6,B21,"")))</f>
        <v/>
      </c>
      <c r="I13" s="55" t="e">
        <f>IF($F$28=4,C25,IF($F$28=5,C29,IF($F$28=6,C21,NA())))</f>
        <v>#N/A</v>
      </c>
      <c r="J13" s="55" t="e">
        <f>IF($F$28=4,D25,IF($F$28=5,D29,IF($F$28=6,D21,NA())))</f>
        <v>#N/A</v>
      </c>
      <c r="O13" s="14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s="10" customFormat="1" ht="27" customHeight="1">
      <c r="C14" s="9" t="s">
        <v>28</v>
      </c>
      <c r="D14" s="9" t="s">
        <v>29</v>
      </c>
      <c r="E14" s="9" t="s">
        <v>30</v>
      </c>
      <c r="F14" s="9" t="s">
        <v>31</v>
      </c>
      <c r="G14" s="14"/>
      <c r="H14" s="14"/>
      <c r="O14" s="14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0" customFormat="1" ht="12.75" customHeight="1">
      <c r="C15" s="13" t="str">
        <f>IF(COUNTBLANK('Data Entry'!C22)=1,"",'Data Entry'!C22)</f>
        <v>Boost</v>
      </c>
      <c r="D15" s="11" t="s">
        <v>25</v>
      </c>
      <c r="E15" s="13">
        <f>IF(COUNTBLANK('Data Entry'!E22)=1,"",'Data Entry'!E22)</f>
        <v>45</v>
      </c>
      <c r="F15" s="13">
        <f>IF(COUNTBLANK('Data Entry'!F22)=1,"",'Data Entry'!F22)</f>
        <v>90</v>
      </c>
      <c r="G15" s="14"/>
      <c r="H15" s="14"/>
      <c r="O15" s="14"/>
      <c r="P15" s="16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10" customFormat="1" ht="12.75" customHeight="1">
      <c r="C16" s="13" t="str">
        <f>IF(COUNTBLANK('Data Entry'!C23)=1,"",'Data Entry'!C23)</f>
        <v>Moist</v>
      </c>
      <c r="D16" s="11" t="s">
        <v>26</v>
      </c>
      <c r="E16" s="13">
        <f>IF(COUNTBLANK('Data Entry'!E23)=1,"",'Data Entry'!E23)</f>
        <v>6</v>
      </c>
      <c r="F16" s="13">
        <f>IF(COUNTBLANK('Data Entry'!F23)=1,"",'Data Entry'!F23)</f>
        <v>10</v>
      </c>
      <c r="Q16" s="39" t="s">
        <v>63</v>
      </c>
      <c r="R16" s="40"/>
      <c r="S16" s="40"/>
      <c r="T16" s="40"/>
      <c r="U16" s="40"/>
      <c r="V16" s="40"/>
      <c r="W16" s="40"/>
      <c r="X16" s="40"/>
      <c r="Y16" s="40"/>
      <c r="Z16" s="40"/>
      <c r="AA16" s="41"/>
    </row>
    <row r="17" spans="1:27" s="17" customFormat="1" ht="12.75" customHeight="1">
      <c r="C17" s="13" t="str">
        <f>IF(COUNTBLANK('Data Entry'!C24)=1,"",'Data Entry'!C24)</f>
        <v>Cycle</v>
      </c>
      <c r="D17" s="11" t="s">
        <v>27</v>
      </c>
      <c r="E17" s="13">
        <f>IF(COUNTBLANK('Data Entry'!E24)=1,"",'Data Entry'!E24)</f>
        <v>11</v>
      </c>
      <c r="F17" s="13">
        <f>IF(COUNTBLANK('Data Entry'!F24)=1,"",'Data Entry'!F24)</f>
        <v>16</v>
      </c>
      <c r="Q17" s="42" t="s">
        <v>60</v>
      </c>
      <c r="R17" s="31"/>
      <c r="S17" s="29"/>
      <c r="T17" s="31"/>
      <c r="U17" s="29"/>
      <c r="V17" s="31"/>
      <c r="W17" s="31"/>
      <c r="X17" s="29"/>
      <c r="Y17" s="31"/>
      <c r="Z17" s="31"/>
      <c r="AA17" s="32"/>
    </row>
    <row r="18" spans="1:27" ht="12.75" customHeight="1">
      <c r="Q18" s="43"/>
      <c r="R18" s="31"/>
      <c r="S18" s="31"/>
      <c r="T18" s="31"/>
      <c r="U18" s="31"/>
      <c r="V18" s="31"/>
      <c r="W18" s="31"/>
      <c r="X18" s="31"/>
      <c r="Y18" s="31"/>
      <c r="Z18" s="31"/>
      <c r="AA18" s="32"/>
    </row>
    <row r="19" spans="1:27">
      <c r="B19" s="53"/>
      <c r="C19" s="54" t="s">
        <v>37</v>
      </c>
      <c r="D19" s="54" t="s">
        <v>38</v>
      </c>
      <c r="F19" s="56" t="s">
        <v>39</v>
      </c>
      <c r="G19" s="57" t="s">
        <v>25</v>
      </c>
      <c r="H19" s="58">
        <f>((O6+O7+O8+O9)/4)-((O2+O3+O4+O5)/4)</f>
        <v>4.9499999999999993</v>
      </c>
      <c r="Q19" s="44">
        <f>O6</f>
        <v>17.600000000000001</v>
      </c>
      <c r="R19" s="30" t="s">
        <v>58</v>
      </c>
      <c r="S19" s="27">
        <f>O7</f>
        <v>21.2</v>
      </c>
      <c r="T19" s="30" t="s">
        <v>58</v>
      </c>
      <c r="U19" s="27">
        <f>O8</f>
        <v>23.65</v>
      </c>
      <c r="V19" s="30" t="s">
        <v>58</v>
      </c>
      <c r="W19" s="27">
        <f>O9</f>
        <v>27.9</v>
      </c>
      <c r="X19" s="105" t="s">
        <v>56</v>
      </c>
      <c r="Y19" s="105">
        <f>AVERAGE(Q19,S19,U19,W19)</f>
        <v>22.587499999999999</v>
      </c>
      <c r="Z19" s="31"/>
      <c r="AA19" s="38" t="s">
        <v>62</v>
      </c>
    </row>
    <row r="20" spans="1:27">
      <c r="B20" s="55" t="s">
        <v>35</v>
      </c>
      <c r="C20" s="53">
        <f>AVERAGE(O2,O6)</f>
        <v>17.675000000000001</v>
      </c>
      <c r="D20" s="53">
        <f>AVERAGE(O3,O7)</f>
        <v>20.725000000000001</v>
      </c>
      <c r="F20" s="56" t="s">
        <v>39</v>
      </c>
      <c r="G20" s="57" t="s">
        <v>26</v>
      </c>
      <c r="H20" s="58">
        <f>((O4+O5+O8+O9)/4)-((O2+O3+O6+O7)/4)</f>
        <v>1.8249999999999993</v>
      </c>
      <c r="Q20" s="43"/>
      <c r="R20" s="31"/>
      <c r="S20" s="31"/>
      <c r="T20" s="6">
        <v>4</v>
      </c>
      <c r="U20" s="31"/>
      <c r="V20" s="31"/>
      <c r="W20" s="31"/>
      <c r="X20" s="105"/>
      <c r="Y20" s="105"/>
      <c r="Z20" s="31"/>
      <c r="AA20" s="32"/>
    </row>
    <row r="21" spans="1:27">
      <c r="B21" s="55" t="s">
        <v>36</v>
      </c>
      <c r="C21" s="53">
        <f>AVERAGE(O4,O8)</f>
        <v>19.274999999999999</v>
      </c>
      <c r="D21" s="53">
        <f>AVERAGE(O5,O9)</f>
        <v>22.774999999999999</v>
      </c>
      <c r="F21" s="56" t="s">
        <v>39</v>
      </c>
      <c r="G21" s="57" t="s">
        <v>27</v>
      </c>
      <c r="H21" s="58">
        <f>((O3+O5+O7+O9)/4)-((O2+O4+O6+O8)/4)</f>
        <v>3.2749999999999986</v>
      </c>
      <c r="Q21" s="43"/>
      <c r="R21" s="31"/>
      <c r="S21" s="31"/>
      <c r="T21" s="31"/>
      <c r="U21" s="31"/>
      <c r="V21" s="31"/>
      <c r="W21" s="31"/>
      <c r="X21" s="31"/>
      <c r="Y21" s="31"/>
      <c r="Z21" s="31"/>
      <c r="AA21" s="38">
        <f>Y19</f>
        <v>22.587499999999999</v>
      </c>
    </row>
    <row r="22" spans="1:27" ht="12.75" customHeight="1">
      <c r="A22" s="19"/>
      <c r="B22" s="20"/>
      <c r="C22" s="20"/>
      <c r="D22" s="20"/>
      <c r="E22" s="20"/>
      <c r="F22" s="56" t="s">
        <v>39</v>
      </c>
      <c r="G22" s="57" t="s">
        <v>7</v>
      </c>
      <c r="H22" s="58">
        <f>((O2+O3+O8+O9)/4)-((O4+O5+O6+O7)/4)</f>
        <v>4.5500000000000007</v>
      </c>
      <c r="I22" s="19"/>
      <c r="J22" s="19"/>
      <c r="K22" s="19" t="str">
        <f>IF(F28=4,"A x B Interaction", IF(F28=5,"A x C Interaction", IF(F28=6,"B x C Interaction",IF(F28=7, "Cannot Display 3 Factors","Interaction Not Selected"))))</f>
        <v>Interaction Not Selected</v>
      </c>
      <c r="L22" s="19"/>
      <c r="M22" s="19"/>
      <c r="N22" s="19"/>
      <c r="O22" s="21"/>
      <c r="P22" s="21"/>
      <c r="Q22" s="43"/>
      <c r="R22" s="31"/>
      <c r="S22" s="31"/>
      <c r="T22" s="31"/>
      <c r="U22" s="31"/>
      <c r="V22" s="31"/>
      <c r="W22" s="31"/>
      <c r="X22" s="31"/>
      <c r="Y22" s="31"/>
      <c r="Z22" s="34" t="s">
        <v>57</v>
      </c>
      <c r="AA22" s="45">
        <f>Y25</f>
        <v>17.637499999999999</v>
      </c>
    </row>
    <row r="23" spans="1:27" ht="12.75" customHeight="1">
      <c r="A23" s="19"/>
      <c r="B23" s="53"/>
      <c r="C23" s="54" t="s">
        <v>35</v>
      </c>
      <c r="D23" s="54" t="s">
        <v>36</v>
      </c>
      <c r="E23" s="14"/>
      <c r="F23" s="56" t="s">
        <v>39</v>
      </c>
      <c r="G23" s="57" t="s">
        <v>8</v>
      </c>
      <c r="H23" s="58">
        <f>((O2+O4+O7+O9)/4)-((O3+O5+O6+O8)/4)</f>
        <v>0.64999999999999858</v>
      </c>
      <c r="J23" s="14"/>
      <c r="K23" s="14"/>
      <c r="L23" s="65"/>
      <c r="M23" s="15" t="str">
        <f>I11</f>
        <v/>
      </c>
      <c r="N23" s="15" t="str">
        <f>J11</f>
        <v/>
      </c>
      <c r="O23" s="19"/>
      <c r="P23" s="19"/>
      <c r="Q23" s="42" t="s">
        <v>61</v>
      </c>
      <c r="R23" s="29"/>
      <c r="S23" s="31"/>
      <c r="T23" s="31"/>
      <c r="U23" s="31"/>
      <c r="V23" s="31"/>
      <c r="W23" s="31"/>
      <c r="X23" s="31"/>
      <c r="Y23" s="31"/>
      <c r="Z23" s="31"/>
      <c r="AA23" s="38">
        <f>AA21-AA22</f>
        <v>4.9499999999999993</v>
      </c>
    </row>
    <row r="24" spans="1:27" ht="12.75" customHeight="1">
      <c r="A24" s="19"/>
      <c r="B24" s="55" t="s">
        <v>40</v>
      </c>
      <c r="C24" s="53">
        <f>AVERAGE(O2:O3)</f>
        <v>19</v>
      </c>
      <c r="D24" s="53">
        <f>AVERAGE(O4:O5)</f>
        <v>16.274999999999999</v>
      </c>
      <c r="E24" s="14"/>
      <c r="F24" s="56" t="s">
        <v>39</v>
      </c>
      <c r="G24" s="57" t="s">
        <v>9</v>
      </c>
      <c r="H24" s="58">
        <f>((O2+O5+O6+O9)/4)-((O3+O4+O7+O8)/4)</f>
        <v>0.22500000000000142</v>
      </c>
      <c r="J24" s="14"/>
      <c r="K24" s="107" t="str">
        <f>H12</f>
        <v/>
      </c>
      <c r="L24" s="15">
        <v>1</v>
      </c>
      <c r="M24" s="55" t="str">
        <f>IF($F$28=4,O2,IF($F$28=5,O2,IF($F$28=6,O2,"")))</f>
        <v/>
      </c>
      <c r="N24" s="55" t="str">
        <f>IF($F$28=4,O4,IF($F$28=5,O3,IF($F$28=6,O3,"")))</f>
        <v/>
      </c>
      <c r="O24" s="19"/>
      <c r="P24" s="19"/>
      <c r="Q24" s="33"/>
      <c r="R24" s="31"/>
      <c r="S24" s="31"/>
      <c r="T24" s="31"/>
      <c r="U24" s="31"/>
      <c r="V24" s="31"/>
      <c r="W24" s="31"/>
      <c r="X24" s="23"/>
      <c r="Y24" s="23"/>
      <c r="Z24" s="31"/>
      <c r="AA24" s="32"/>
    </row>
    <row r="25" spans="1:27" ht="12.75" customHeight="1">
      <c r="A25" s="19"/>
      <c r="B25" s="55" t="s">
        <v>41</v>
      </c>
      <c r="C25" s="53">
        <f>AVERAGE(O6:O7)</f>
        <v>19.399999999999999</v>
      </c>
      <c r="D25" s="53">
        <f>AVERAGE(O8:O9)</f>
        <v>25.774999999999999</v>
      </c>
      <c r="E25" s="14"/>
      <c r="F25" s="56" t="s">
        <v>39</v>
      </c>
      <c r="G25" s="57" t="s">
        <v>10</v>
      </c>
      <c r="H25" s="58">
        <f>((O3+O4+O6+O9)/4)-((O2+O5+O7+O8)/4)</f>
        <v>0.10000000000000142</v>
      </c>
      <c r="J25" s="14"/>
      <c r="K25" s="107"/>
      <c r="L25" s="15">
        <v>2</v>
      </c>
      <c r="M25" s="55" t="str">
        <f>IF($F$28=4,O3,IF($F$28=5,O4,IF($F$28=6,O6,"")))</f>
        <v/>
      </c>
      <c r="N25" s="55" t="str">
        <f>IF($F$28=4,O5,IF($F$28=5,O5,IF($F$28=6,O7,"")))</f>
        <v/>
      </c>
      <c r="O25" s="19"/>
      <c r="P25" s="19"/>
      <c r="Q25" s="44">
        <f>O2</f>
        <v>17.75</v>
      </c>
      <c r="R25" s="30" t="s">
        <v>58</v>
      </c>
      <c r="S25" s="27">
        <f>O3</f>
        <v>20.25</v>
      </c>
      <c r="T25" s="30" t="s">
        <v>58</v>
      </c>
      <c r="U25" s="27">
        <f>O4</f>
        <v>14.9</v>
      </c>
      <c r="V25" s="30" t="s">
        <v>58</v>
      </c>
      <c r="W25" s="27">
        <f>O5</f>
        <v>17.649999999999999</v>
      </c>
      <c r="X25" s="105" t="s">
        <v>56</v>
      </c>
      <c r="Y25" s="105">
        <f>AVERAGE(Q25,S25,U25,W25)</f>
        <v>17.637499999999999</v>
      </c>
      <c r="Z25" s="31"/>
      <c r="AA25" s="32"/>
    </row>
    <row r="26" spans="1:27" ht="12.75" customHeight="1">
      <c r="A26" s="19"/>
      <c r="E26" s="14"/>
      <c r="F26" s="14"/>
      <c r="G26" s="14"/>
      <c r="H26" s="14"/>
      <c r="I26" s="14"/>
      <c r="J26" s="14"/>
      <c r="K26" s="107"/>
      <c r="L26" s="24" t="s">
        <v>16</v>
      </c>
      <c r="M26" s="59" t="str">
        <f>IF(F28&lt;4,"",IF(F28&gt;6,"",AVERAGE(M24:M25)))</f>
        <v/>
      </c>
      <c r="N26" s="59" t="str">
        <f>IF(F28&lt;4,"",IF(F28&gt;6,"",AVERAGE(N24:N25)))</f>
        <v/>
      </c>
      <c r="O26" s="19"/>
      <c r="P26" s="19"/>
      <c r="Q26" s="35"/>
      <c r="R26" s="36"/>
      <c r="S26" s="36"/>
      <c r="T26" s="30">
        <v>4</v>
      </c>
      <c r="U26" s="36"/>
      <c r="V26" s="36"/>
      <c r="W26" s="36"/>
      <c r="X26" s="106"/>
      <c r="Y26" s="106"/>
      <c r="Z26" s="36"/>
      <c r="AA26" s="37"/>
    </row>
    <row r="27" spans="1:27">
      <c r="A27" s="19"/>
      <c r="B27" s="53"/>
      <c r="C27" s="54" t="s">
        <v>37</v>
      </c>
      <c r="D27" s="54" t="s">
        <v>38</v>
      </c>
      <c r="E27" s="22"/>
      <c r="F27" s="108" t="s">
        <v>70</v>
      </c>
      <c r="G27" s="109"/>
      <c r="H27" s="107"/>
      <c r="I27" s="107"/>
      <c r="J27" s="14"/>
      <c r="K27" s="107" t="str">
        <f>H13</f>
        <v/>
      </c>
      <c r="L27" s="15">
        <v>1</v>
      </c>
      <c r="M27" s="55" t="str">
        <f>IF($F$28=4,O6,IF($F$28=5,O6,IF($F$28=6,O4,"")))</f>
        <v/>
      </c>
      <c r="N27" s="55" t="str">
        <f>IF($F$28=4,O8,IF($F$28=5,O7,IF($F$28=6,O5,"")))</f>
        <v/>
      </c>
      <c r="O27" s="19"/>
      <c r="P27" s="19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>
      <c r="A28" s="19"/>
      <c r="B28" s="55" t="s">
        <v>40</v>
      </c>
      <c r="C28" s="53">
        <f>AVERAGE(O2,O4)</f>
        <v>16.324999999999999</v>
      </c>
      <c r="D28" s="53">
        <f>AVERAGE(O3,O5)</f>
        <v>18.95</v>
      </c>
      <c r="E28" s="22"/>
      <c r="F28" s="46">
        <v>1</v>
      </c>
      <c r="G28" s="47"/>
      <c r="H28" s="19"/>
      <c r="I28" s="19"/>
      <c r="J28" s="14"/>
      <c r="K28" s="107"/>
      <c r="L28" s="15">
        <v>2</v>
      </c>
      <c r="M28" s="55" t="str">
        <f>IF($F$28=4,O7,IF($F$28=5,O8,IF($F$28=6,O8,"")))</f>
        <v/>
      </c>
      <c r="N28" s="55" t="str">
        <f>IF($F$28=4,O9,IF($F$28=5,O9,IF($F$28=6,O9,"")))</f>
        <v/>
      </c>
      <c r="O28" s="19"/>
      <c r="P28" s="19"/>
      <c r="Q28" s="39" t="s">
        <v>64</v>
      </c>
      <c r="R28" s="40"/>
      <c r="S28" s="40"/>
      <c r="T28" s="40"/>
      <c r="U28" s="40"/>
      <c r="V28" s="40"/>
      <c r="W28" s="40"/>
      <c r="X28" s="40"/>
      <c r="Y28" s="40"/>
      <c r="Z28" s="40"/>
      <c r="AA28" s="41"/>
    </row>
    <row r="29" spans="1:27">
      <c r="A29" s="19"/>
      <c r="B29" s="55" t="s">
        <v>41</v>
      </c>
      <c r="C29" s="53">
        <f>AVERAGE(O6,O8)</f>
        <v>20.625</v>
      </c>
      <c r="D29" s="53">
        <f>AVERAGE(O7,O9)</f>
        <v>24.549999999999997</v>
      </c>
      <c r="E29" s="22"/>
      <c r="F29" s="23"/>
      <c r="H29" s="19"/>
      <c r="I29" s="19"/>
      <c r="J29" s="14"/>
      <c r="K29" s="107"/>
      <c r="L29" s="24" t="s">
        <v>16</v>
      </c>
      <c r="M29" s="59" t="str">
        <f>IF(F28&lt;4,"",IF(F28&gt;6,"",AVERAGE(M27:M28)))</f>
        <v/>
      </c>
      <c r="N29" s="59" t="str">
        <f>IF(F28&lt;4,"",IF(F28&gt;6,"",AVERAGE(N27:N28)))</f>
        <v/>
      </c>
      <c r="O29" s="19"/>
      <c r="P29" s="19"/>
      <c r="Q29" s="42" t="s">
        <v>60</v>
      </c>
      <c r="R29" s="31"/>
      <c r="S29" s="29"/>
      <c r="T29" s="31"/>
      <c r="U29" s="29"/>
      <c r="V29" s="31"/>
      <c r="W29" s="31"/>
      <c r="X29" s="29"/>
      <c r="Y29" s="31"/>
      <c r="Z29" s="31"/>
      <c r="AA29" s="32"/>
    </row>
    <row r="30" spans="1:27">
      <c r="A30" s="19"/>
      <c r="B30" s="14"/>
      <c r="C30" s="22"/>
      <c r="D30" s="22"/>
      <c r="E30" s="22"/>
      <c r="F30" s="23"/>
      <c r="J30" s="14"/>
      <c r="K30" s="14"/>
      <c r="O30" s="19"/>
      <c r="P30" s="19"/>
      <c r="Q30" s="43"/>
      <c r="R30" s="31"/>
      <c r="S30" s="31"/>
      <c r="T30" s="31"/>
      <c r="U30" s="31"/>
      <c r="V30" s="31"/>
      <c r="W30" s="31"/>
      <c r="X30" s="31"/>
      <c r="Y30" s="31"/>
      <c r="Z30" s="31"/>
      <c r="AA30" s="32"/>
    </row>
    <row r="31" spans="1:27">
      <c r="A31" s="19"/>
      <c r="B31" s="14"/>
      <c r="C31" s="22"/>
      <c r="D31" s="22"/>
      <c r="E31" s="22"/>
      <c r="F31" s="23"/>
      <c r="J31" s="14"/>
      <c r="K31" s="14"/>
      <c r="O31" s="19"/>
      <c r="P31" s="19"/>
      <c r="Q31" s="44">
        <f>O4</f>
        <v>14.9</v>
      </c>
      <c r="R31" s="30" t="s">
        <v>58</v>
      </c>
      <c r="S31" s="27">
        <f>O5</f>
        <v>17.649999999999999</v>
      </c>
      <c r="T31" s="30" t="s">
        <v>58</v>
      </c>
      <c r="U31" s="27">
        <f>O8</f>
        <v>23.65</v>
      </c>
      <c r="V31" s="30" t="s">
        <v>58</v>
      </c>
      <c r="W31" s="27">
        <f>O9</f>
        <v>27.9</v>
      </c>
      <c r="X31" s="105" t="s">
        <v>56</v>
      </c>
      <c r="Y31" s="105">
        <f>AVERAGE(Q31,S31,U31,W31)</f>
        <v>21.024999999999999</v>
      </c>
      <c r="Z31" s="31"/>
      <c r="AA31" s="38" t="s">
        <v>62</v>
      </c>
    </row>
    <row r="32" spans="1:27">
      <c r="A32" s="19"/>
      <c r="B32" s="14"/>
      <c r="C32" s="22"/>
      <c r="D32" s="22"/>
      <c r="E32" s="22"/>
      <c r="F32" s="23"/>
      <c r="J32" s="14"/>
      <c r="K32" s="14"/>
      <c r="O32" s="19"/>
      <c r="P32" s="19"/>
      <c r="Q32" s="43"/>
      <c r="R32" s="31"/>
      <c r="S32" s="31"/>
      <c r="T32" s="6">
        <v>4</v>
      </c>
      <c r="U32" s="31"/>
      <c r="V32" s="31"/>
      <c r="W32" s="31"/>
      <c r="X32" s="105"/>
      <c r="Y32" s="105"/>
      <c r="Z32" s="31"/>
      <c r="AA32" s="32"/>
    </row>
    <row r="33" spans="1:27">
      <c r="A33" s="19"/>
      <c r="B33" s="14"/>
      <c r="C33" s="22"/>
      <c r="D33" s="22"/>
      <c r="E33" s="22"/>
      <c r="F33" s="23"/>
      <c r="J33" s="14"/>
      <c r="K33" s="14"/>
      <c r="O33" s="19"/>
      <c r="P33" s="19"/>
      <c r="Q33" s="43"/>
      <c r="R33" s="31"/>
      <c r="S33" s="31"/>
      <c r="T33" s="31"/>
      <c r="U33" s="31"/>
      <c r="V33" s="31"/>
      <c r="W33" s="31"/>
      <c r="X33" s="31"/>
      <c r="Y33" s="31"/>
      <c r="Z33" s="31"/>
      <c r="AA33" s="38">
        <f>Y31</f>
        <v>21.024999999999999</v>
      </c>
    </row>
    <row r="34" spans="1:27">
      <c r="A34" s="19"/>
      <c r="B34" s="14"/>
      <c r="C34" s="22"/>
      <c r="D34" s="22"/>
      <c r="E34" s="22"/>
      <c r="F34" s="23"/>
      <c r="G34" s="23"/>
      <c r="H34" s="14"/>
      <c r="I34" s="14"/>
      <c r="J34" s="14"/>
      <c r="K34" s="14"/>
      <c r="O34" s="19"/>
      <c r="P34" s="19"/>
      <c r="Q34" s="43"/>
      <c r="R34" s="31"/>
      <c r="S34" s="31"/>
      <c r="T34" s="31"/>
      <c r="U34" s="31"/>
      <c r="V34" s="31"/>
      <c r="W34" s="31"/>
      <c r="X34" s="31"/>
      <c r="Y34" s="31"/>
      <c r="Z34" s="34" t="s">
        <v>57</v>
      </c>
      <c r="AA34" s="45">
        <f>Y37</f>
        <v>19.2</v>
      </c>
    </row>
    <row r="35" spans="1:27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42" t="s">
        <v>61</v>
      </c>
      <c r="R35" s="29"/>
      <c r="S35" s="31"/>
      <c r="T35" s="31"/>
      <c r="U35" s="31"/>
      <c r="V35" s="31"/>
      <c r="W35" s="31"/>
      <c r="X35" s="31"/>
      <c r="Y35" s="31"/>
      <c r="Z35" s="31"/>
      <c r="AA35" s="38">
        <f>AA33-AA34</f>
        <v>1.8249999999999993</v>
      </c>
    </row>
    <row r="36" spans="1:27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33"/>
      <c r="R36" s="31"/>
      <c r="S36" s="31"/>
      <c r="T36" s="31"/>
      <c r="U36" s="31"/>
      <c r="V36" s="31"/>
      <c r="W36" s="31"/>
      <c r="X36" s="23"/>
      <c r="Y36" s="23"/>
      <c r="Z36" s="31"/>
      <c r="AA36" s="32"/>
    </row>
    <row r="37" spans="1:27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44">
        <f>O2</f>
        <v>17.75</v>
      </c>
      <c r="R37" s="30" t="s">
        <v>58</v>
      </c>
      <c r="S37" s="27">
        <f>O3</f>
        <v>20.25</v>
      </c>
      <c r="T37" s="30" t="s">
        <v>58</v>
      </c>
      <c r="U37" s="27">
        <f>O6</f>
        <v>17.600000000000001</v>
      </c>
      <c r="V37" s="30" t="s">
        <v>58</v>
      </c>
      <c r="W37" s="27">
        <f>O7</f>
        <v>21.2</v>
      </c>
      <c r="X37" s="105" t="s">
        <v>56</v>
      </c>
      <c r="Y37" s="105">
        <f>AVERAGE(Q37,S37,U37,W37)</f>
        <v>19.2</v>
      </c>
      <c r="Z37" s="31"/>
      <c r="AA37" s="32"/>
    </row>
    <row r="38" spans="1:27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35"/>
      <c r="R38" s="36"/>
      <c r="S38" s="36"/>
      <c r="T38" s="30">
        <v>4</v>
      </c>
      <c r="U38" s="36"/>
      <c r="V38" s="36"/>
      <c r="W38" s="36"/>
      <c r="X38" s="106"/>
      <c r="Y38" s="106"/>
      <c r="Z38" s="36"/>
      <c r="AA38" s="37"/>
    </row>
    <row r="39" spans="1:27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27" ht="12.75" customHeight="1">
      <c r="Q40" s="39" t="s">
        <v>65</v>
      </c>
      <c r="R40" s="40"/>
      <c r="S40" s="40"/>
      <c r="T40" s="40"/>
      <c r="U40" s="40"/>
      <c r="V40" s="40"/>
      <c r="W40" s="40"/>
      <c r="X40" s="40"/>
      <c r="Y40" s="40"/>
      <c r="Z40" s="40"/>
      <c r="AA40" s="41"/>
    </row>
    <row r="41" spans="1:27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42" t="s">
        <v>60</v>
      </c>
      <c r="R41" s="31"/>
      <c r="S41" s="29"/>
      <c r="T41" s="31"/>
      <c r="U41" s="29"/>
      <c r="V41" s="31"/>
      <c r="W41" s="31"/>
      <c r="X41" s="29"/>
      <c r="Y41" s="31"/>
      <c r="Z41" s="31"/>
      <c r="AA41" s="32"/>
    </row>
    <row r="42" spans="1:27">
      <c r="A42" s="19"/>
      <c r="B42" s="19"/>
      <c r="C42" s="19"/>
      <c r="D42" s="19"/>
      <c r="E42" s="19"/>
      <c r="F42" s="19"/>
      <c r="Q42" s="43"/>
      <c r="R42" s="31"/>
      <c r="S42" s="31"/>
      <c r="T42" s="31"/>
      <c r="U42" s="31"/>
      <c r="V42" s="31"/>
      <c r="W42" s="31"/>
      <c r="X42" s="31"/>
      <c r="Y42" s="31"/>
      <c r="Z42" s="31"/>
      <c r="AA42" s="32"/>
    </row>
    <row r="43" spans="1:27">
      <c r="A43" s="19"/>
      <c r="B43" s="19"/>
      <c r="C43" s="19"/>
      <c r="D43" s="19"/>
      <c r="E43" s="19"/>
      <c r="F43" s="19"/>
      <c r="Q43" s="44">
        <f>O3</f>
        <v>20.25</v>
      </c>
      <c r="R43" s="30" t="s">
        <v>58</v>
      </c>
      <c r="S43" s="27">
        <f>O5</f>
        <v>17.649999999999999</v>
      </c>
      <c r="T43" s="30" t="s">
        <v>58</v>
      </c>
      <c r="U43" s="27">
        <f>O7</f>
        <v>21.2</v>
      </c>
      <c r="V43" s="30" t="s">
        <v>58</v>
      </c>
      <c r="W43" s="27">
        <f>O9</f>
        <v>27.9</v>
      </c>
      <c r="X43" s="105" t="s">
        <v>56</v>
      </c>
      <c r="Y43" s="105">
        <f>AVERAGE(Q43,S43,U43,W43)</f>
        <v>21.75</v>
      </c>
      <c r="Z43" s="31"/>
      <c r="AA43" s="38" t="s">
        <v>62</v>
      </c>
    </row>
    <row r="44" spans="1:27">
      <c r="Q44" s="43"/>
      <c r="R44" s="31"/>
      <c r="S44" s="31"/>
      <c r="T44" s="6">
        <v>4</v>
      </c>
      <c r="U44" s="31"/>
      <c r="V44" s="31"/>
      <c r="W44" s="31"/>
      <c r="X44" s="105"/>
      <c r="Y44" s="105"/>
      <c r="Z44" s="31"/>
      <c r="AA44" s="32"/>
    </row>
    <row r="45" spans="1:27">
      <c r="Q45" s="43"/>
      <c r="R45" s="31"/>
      <c r="S45" s="31"/>
      <c r="T45" s="31"/>
      <c r="U45" s="31"/>
      <c r="V45" s="31"/>
      <c r="W45" s="31"/>
      <c r="X45" s="31"/>
      <c r="Y45" s="31"/>
      <c r="Z45" s="31"/>
      <c r="AA45" s="38">
        <f>Y43</f>
        <v>21.75</v>
      </c>
    </row>
    <row r="46" spans="1:27">
      <c r="Q46" s="43"/>
      <c r="R46" s="31"/>
      <c r="S46" s="31"/>
      <c r="T46" s="31"/>
      <c r="U46" s="31"/>
      <c r="V46" s="31"/>
      <c r="W46" s="31"/>
      <c r="X46" s="31"/>
      <c r="Y46" s="31"/>
      <c r="Z46" s="34" t="s">
        <v>57</v>
      </c>
      <c r="AA46" s="45">
        <f>Y49</f>
        <v>18.475000000000001</v>
      </c>
    </row>
    <row r="47" spans="1:27">
      <c r="Q47" s="42" t="s">
        <v>61</v>
      </c>
      <c r="R47" s="29"/>
      <c r="S47" s="31"/>
      <c r="T47" s="31"/>
      <c r="U47" s="31"/>
      <c r="V47" s="31"/>
      <c r="W47" s="31"/>
      <c r="X47" s="31"/>
      <c r="Y47" s="31"/>
      <c r="Z47" s="31"/>
      <c r="AA47" s="38">
        <f>AA45-AA46</f>
        <v>3.2749999999999986</v>
      </c>
    </row>
    <row r="48" spans="1:27">
      <c r="Q48" s="33"/>
      <c r="R48" s="31"/>
      <c r="S48" s="31"/>
      <c r="T48" s="31"/>
      <c r="U48" s="31"/>
      <c r="V48" s="31"/>
      <c r="W48" s="31"/>
      <c r="X48" s="23"/>
      <c r="Y48" s="23"/>
      <c r="Z48" s="31"/>
      <c r="AA48" s="32"/>
    </row>
    <row r="49" spans="3:27">
      <c r="Q49" s="44">
        <f>O2</f>
        <v>17.75</v>
      </c>
      <c r="R49" s="30" t="s">
        <v>58</v>
      </c>
      <c r="S49" s="27">
        <f>O4</f>
        <v>14.9</v>
      </c>
      <c r="T49" s="30" t="s">
        <v>58</v>
      </c>
      <c r="U49" s="27">
        <f>O6</f>
        <v>17.600000000000001</v>
      </c>
      <c r="V49" s="30" t="s">
        <v>58</v>
      </c>
      <c r="W49" s="27">
        <f>O8</f>
        <v>23.65</v>
      </c>
      <c r="X49" s="105" t="s">
        <v>56</v>
      </c>
      <c r="Y49" s="105">
        <f>AVERAGE(Q49,S49,U49,W49)</f>
        <v>18.475000000000001</v>
      </c>
      <c r="Z49" s="31"/>
      <c r="AA49" s="32"/>
    </row>
    <row r="50" spans="3:27">
      <c r="Q50" s="35"/>
      <c r="R50" s="36"/>
      <c r="S50" s="36"/>
      <c r="T50" s="30">
        <v>4</v>
      </c>
      <c r="U50" s="36"/>
      <c r="V50" s="36"/>
      <c r="W50" s="36"/>
      <c r="X50" s="106"/>
      <c r="Y50" s="106"/>
      <c r="Z50" s="36"/>
      <c r="AA50" s="37"/>
    </row>
    <row r="51" spans="3:27">
      <c r="Q51" s="19"/>
    </row>
    <row r="52" spans="3:27">
      <c r="Q52" s="39" t="s">
        <v>66</v>
      </c>
      <c r="R52" s="40"/>
      <c r="S52" s="40"/>
      <c r="T52" s="40"/>
      <c r="U52" s="40"/>
      <c r="V52" s="40"/>
      <c r="W52" s="40"/>
      <c r="X52" s="40"/>
      <c r="Y52" s="40"/>
      <c r="Z52" s="40"/>
      <c r="AA52" s="41"/>
    </row>
    <row r="53" spans="3:27">
      <c r="Q53" s="42" t="s">
        <v>60</v>
      </c>
      <c r="R53" s="31"/>
      <c r="S53" s="29"/>
      <c r="T53" s="31"/>
      <c r="U53" s="29"/>
      <c r="V53" s="31"/>
      <c r="W53" s="31"/>
      <c r="X53" s="29"/>
      <c r="Y53" s="31"/>
      <c r="Z53" s="31"/>
      <c r="AA53" s="32"/>
    </row>
    <row r="54" spans="3:27">
      <c r="Q54" s="43"/>
      <c r="R54" s="31"/>
      <c r="S54" s="31"/>
      <c r="T54" s="31"/>
      <c r="U54" s="31"/>
      <c r="V54" s="31"/>
      <c r="W54" s="31"/>
      <c r="X54" s="31"/>
      <c r="Y54" s="31"/>
      <c r="Z54" s="31"/>
      <c r="AA54" s="32"/>
    </row>
    <row r="55" spans="3:27">
      <c r="Q55" s="44">
        <f>O2</f>
        <v>17.75</v>
      </c>
      <c r="R55" s="30" t="s">
        <v>58</v>
      </c>
      <c r="S55" s="27">
        <f>O3</f>
        <v>20.25</v>
      </c>
      <c r="T55" s="30" t="s">
        <v>58</v>
      </c>
      <c r="U55" s="27">
        <f>O8</f>
        <v>23.65</v>
      </c>
      <c r="V55" s="30" t="s">
        <v>58</v>
      </c>
      <c r="W55" s="27">
        <f>O9</f>
        <v>27.9</v>
      </c>
      <c r="X55" s="105" t="s">
        <v>56</v>
      </c>
      <c r="Y55" s="105">
        <f>AVERAGE(Q55,S55,U55,W55)</f>
        <v>22.387499999999999</v>
      </c>
      <c r="Z55" s="31"/>
      <c r="AA55" s="38" t="s">
        <v>62</v>
      </c>
    </row>
    <row r="56" spans="3:27">
      <c r="Q56" s="43"/>
      <c r="R56" s="31"/>
      <c r="S56" s="31"/>
      <c r="T56" s="6">
        <v>4</v>
      </c>
      <c r="U56" s="31"/>
      <c r="V56" s="31"/>
      <c r="W56" s="31"/>
      <c r="X56" s="105"/>
      <c r="Y56" s="105"/>
      <c r="Z56" s="31"/>
      <c r="AA56" s="32"/>
    </row>
    <row r="57" spans="3:27">
      <c r="Q57" s="43"/>
      <c r="R57" s="31"/>
      <c r="S57" s="31"/>
      <c r="T57" s="31"/>
      <c r="U57" s="31"/>
      <c r="V57" s="31"/>
      <c r="W57" s="31"/>
      <c r="X57" s="31"/>
      <c r="Y57" s="31"/>
      <c r="Z57" s="31"/>
      <c r="AA57" s="38">
        <f>Y55</f>
        <v>22.387499999999999</v>
      </c>
    </row>
    <row r="58" spans="3:27">
      <c r="C58" s="18">
        <v>1</v>
      </c>
      <c r="D58" s="18">
        <v>2</v>
      </c>
      <c r="E58" s="18">
        <v>3</v>
      </c>
      <c r="F58" s="18">
        <v>4</v>
      </c>
      <c r="G58" s="18">
        <v>5</v>
      </c>
      <c r="H58" s="18">
        <v>6</v>
      </c>
      <c r="I58" s="18">
        <v>7</v>
      </c>
      <c r="Q58" s="43"/>
      <c r="R58" s="31"/>
      <c r="S58" s="31"/>
      <c r="T58" s="31"/>
      <c r="U58" s="31"/>
      <c r="V58" s="31"/>
      <c r="W58" s="31"/>
      <c r="X58" s="31"/>
      <c r="Y58" s="31"/>
      <c r="Z58" s="34" t="s">
        <v>57</v>
      </c>
      <c r="AA58" s="45">
        <f>Y61</f>
        <v>17.837499999999999</v>
      </c>
    </row>
    <row r="59" spans="3:27">
      <c r="C59" s="12">
        <v>-1</v>
      </c>
      <c r="D59" s="12">
        <v>-1</v>
      </c>
      <c r="E59" s="12">
        <v>-1</v>
      </c>
      <c r="F59" s="11">
        <v>1</v>
      </c>
      <c r="G59" s="11">
        <v>1</v>
      </c>
      <c r="H59" s="11">
        <v>1</v>
      </c>
      <c r="I59" s="12">
        <v>-1</v>
      </c>
      <c r="J59" s="48">
        <f t="shared" ref="J59:J66" si="1">IF($F$28=1,C59,IF($F$28=2,D59,IF($F$28=3,E59,IF($F$28=4,F59,IF($F$28=5,G59,IF($F$28=6,H59,IF($F$28=7,I59,"")))))))</f>
        <v>-1</v>
      </c>
      <c r="Q59" s="42" t="s">
        <v>61</v>
      </c>
      <c r="R59" s="29"/>
      <c r="S59" s="31"/>
      <c r="T59" s="31"/>
      <c r="U59" s="31"/>
      <c r="V59" s="31"/>
      <c r="W59" s="31"/>
      <c r="X59" s="31"/>
      <c r="Y59" s="31"/>
      <c r="Z59" s="31"/>
      <c r="AA59" s="38">
        <f>AA57-AA58</f>
        <v>4.5500000000000007</v>
      </c>
    </row>
    <row r="60" spans="3:27">
      <c r="C60" s="12">
        <v>-1</v>
      </c>
      <c r="D60" s="12">
        <v>-1</v>
      </c>
      <c r="E60" s="11">
        <v>1</v>
      </c>
      <c r="F60" s="11">
        <v>1</v>
      </c>
      <c r="G60" s="12">
        <v>-1</v>
      </c>
      <c r="H60" s="12">
        <v>-1</v>
      </c>
      <c r="I60" s="11">
        <v>1</v>
      </c>
      <c r="J60" s="48">
        <f t="shared" si="1"/>
        <v>-1</v>
      </c>
      <c r="Q60" s="33"/>
      <c r="R60" s="31"/>
      <c r="S60" s="31"/>
      <c r="T60" s="31"/>
      <c r="U60" s="31"/>
      <c r="V60" s="31"/>
      <c r="W60" s="31"/>
      <c r="X60" s="23"/>
      <c r="Y60" s="23"/>
      <c r="Z60" s="31"/>
      <c r="AA60" s="32"/>
    </row>
    <row r="61" spans="3:27">
      <c r="C61" s="12">
        <v>-1</v>
      </c>
      <c r="D61" s="11">
        <v>1</v>
      </c>
      <c r="E61" s="12">
        <v>-1</v>
      </c>
      <c r="F61" s="12">
        <v>-1</v>
      </c>
      <c r="G61" s="11">
        <v>1</v>
      </c>
      <c r="H61" s="12">
        <v>-1</v>
      </c>
      <c r="I61" s="11">
        <v>1</v>
      </c>
      <c r="J61" s="48">
        <f t="shared" si="1"/>
        <v>-1</v>
      </c>
      <c r="Q61" s="44">
        <f>O4</f>
        <v>14.9</v>
      </c>
      <c r="R61" s="30" t="s">
        <v>58</v>
      </c>
      <c r="S61" s="27">
        <f>O5</f>
        <v>17.649999999999999</v>
      </c>
      <c r="T61" s="30" t="s">
        <v>58</v>
      </c>
      <c r="U61" s="27">
        <f>O6</f>
        <v>17.600000000000001</v>
      </c>
      <c r="V61" s="30" t="s">
        <v>58</v>
      </c>
      <c r="W61" s="27">
        <f>O7</f>
        <v>21.2</v>
      </c>
      <c r="X61" s="105" t="s">
        <v>56</v>
      </c>
      <c r="Y61" s="105">
        <f>AVERAGE(Q61,S61,U61,W61)</f>
        <v>17.837499999999999</v>
      </c>
      <c r="Z61" s="31"/>
      <c r="AA61" s="32"/>
    </row>
    <row r="62" spans="3:27">
      <c r="C62" s="12">
        <v>-1</v>
      </c>
      <c r="D62" s="11">
        <v>1</v>
      </c>
      <c r="E62" s="11">
        <v>1</v>
      </c>
      <c r="F62" s="12">
        <v>-1</v>
      </c>
      <c r="G62" s="12">
        <v>-1</v>
      </c>
      <c r="H62" s="11">
        <v>1</v>
      </c>
      <c r="I62" s="12">
        <v>-1</v>
      </c>
      <c r="J62" s="48">
        <f t="shared" si="1"/>
        <v>-1</v>
      </c>
      <c r="Q62" s="35"/>
      <c r="R62" s="36"/>
      <c r="S62" s="36"/>
      <c r="T62" s="30">
        <v>4</v>
      </c>
      <c r="U62" s="36"/>
      <c r="V62" s="36"/>
      <c r="W62" s="36"/>
      <c r="X62" s="106"/>
      <c r="Y62" s="106"/>
      <c r="Z62" s="36"/>
      <c r="AA62" s="37"/>
    </row>
    <row r="63" spans="3:27">
      <c r="C63" s="11">
        <v>1</v>
      </c>
      <c r="D63" s="12">
        <v>-1</v>
      </c>
      <c r="E63" s="12">
        <v>-1</v>
      </c>
      <c r="F63" s="12">
        <v>-1</v>
      </c>
      <c r="G63" s="12">
        <v>-1</v>
      </c>
      <c r="H63" s="11">
        <v>1</v>
      </c>
      <c r="I63" s="11">
        <v>1</v>
      </c>
      <c r="J63" s="48">
        <f t="shared" si="1"/>
        <v>1</v>
      </c>
    </row>
    <row r="64" spans="3:27">
      <c r="C64" s="11">
        <v>1</v>
      </c>
      <c r="D64" s="12">
        <v>-1</v>
      </c>
      <c r="E64" s="11">
        <v>1</v>
      </c>
      <c r="F64" s="12">
        <v>-1</v>
      </c>
      <c r="G64" s="11">
        <v>1</v>
      </c>
      <c r="H64" s="12">
        <v>-1</v>
      </c>
      <c r="I64" s="12">
        <v>-1</v>
      </c>
      <c r="J64" s="48">
        <f t="shared" si="1"/>
        <v>1</v>
      </c>
      <c r="Q64" s="39" t="s">
        <v>67</v>
      </c>
      <c r="R64" s="40"/>
      <c r="S64" s="40"/>
      <c r="T64" s="40"/>
      <c r="U64" s="40"/>
      <c r="V64" s="40"/>
      <c r="W64" s="40"/>
      <c r="X64" s="40"/>
      <c r="Y64" s="40"/>
      <c r="Z64" s="40"/>
      <c r="AA64" s="41"/>
    </row>
    <row r="65" spans="3:27">
      <c r="C65" s="11">
        <v>1</v>
      </c>
      <c r="D65" s="11">
        <v>1</v>
      </c>
      <c r="E65" s="12">
        <v>-1</v>
      </c>
      <c r="F65" s="11">
        <v>1</v>
      </c>
      <c r="G65" s="12">
        <v>-1</v>
      </c>
      <c r="H65" s="12">
        <v>-1</v>
      </c>
      <c r="I65" s="12">
        <v>-1</v>
      </c>
      <c r="J65" s="48">
        <f t="shared" si="1"/>
        <v>1</v>
      </c>
      <c r="Q65" s="42" t="s">
        <v>60</v>
      </c>
      <c r="R65" s="31"/>
      <c r="S65" s="29"/>
      <c r="T65" s="31"/>
      <c r="U65" s="29"/>
      <c r="V65" s="31"/>
      <c r="W65" s="31"/>
      <c r="X65" s="29"/>
      <c r="Y65" s="31"/>
      <c r="Z65" s="31"/>
      <c r="AA65" s="32"/>
    </row>
    <row r="66" spans="3:27">
      <c r="C66" s="11">
        <v>1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  <c r="J66" s="48">
        <f t="shared" si="1"/>
        <v>1</v>
      </c>
      <c r="Q66" s="43"/>
      <c r="R66" s="31"/>
      <c r="S66" s="31"/>
      <c r="T66" s="31"/>
      <c r="U66" s="31"/>
      <c r="V66" s="31"/>
      <c r="W66" s="31"/>
      <c r="X66" s="31"/>
      <c r="Y66" s="31"/>
      <c r="Z66" s="31"/>
      <c r="AA66" s="32"/>
    </row>
    <row r="67" spans="3:27">
      <c r="Q67" s="44">
        <f>O2</f>
        <v>17.75</v>
      </c>
      <c r="R67" s="30" t="s">
        <v>58</v>
      </c>
      <c r="S67" s="27">
        <f>O4</f>
        <v>14.9</v>
      </c>
      <c r="T67" s="30" t="s">
        <v>58</v>
      </c>
      <c r="U67" s="27">
        <f>O7</f>
        <v>21.2</v>
      </c>
      <c r="V67" s="30" t="s">
        <v>58</v>
      </c>
      <c r="W67" s="27">
        <f>O9</f>
        <v>27.9</v>
      </c>
      <c r="X67" s="105" t="s">
        <v>56</v>
      </c>
      <c r="Y67" s="105">
        <f>AVERAGE(Q67,S67,U67,W67)</f>
        <v>20.4375</v>
      </c>
      <c r="Z67" s="31"/>
      <c r="AA67" s="38" t="s">
        <v>62</v>
      </c>
    </row>
    <row r="68" spans="3:27">
      <c r="Q68" s="43"/>
      <c r="R68" s="31"/>
      <c r="S68" s="31"/>
      <c r="T68" s="6">
        <v>4</v>
      </c>
      <c r="U68" s="31"/>
      <c r="V68" s="31"/>
      <c r="W68" s="31"/>
      <c r="X68" s="105"/>
      <c r="Y68" s="105"/>
      <c r="Z68" s="31"/>
      <c r="AA68" s="32"/>
    </row>
    <row r="69" spans="3:27">
      <c r="Q69" s="43"/>
      <c r="R69" s="31"/>
      <c r="S69" s="31"/>
      <c r="T69" s="31"/>
      <c r="U69" s="31"/>
      <c r="V69" s="31"/>
      <c r="W69" s="31"/>
      <c r="X69" s="31"/>
      <c r="Y69" s="31"/>
      <c r="Z69" s="31"/>
      <c r="AA69" s="38">
        <f>Y67</f>
        <v>20.4375</v>
      </c>
    </row>
    <row r="70" spans="3:27">
      <c r="Q70" s="43"/>
      <c r="R70" s="31"/>
      <c r="S70" s="31"/>
      <c r="T70" s="31"/>
      <c r="U70" s="31"/>
      <c r="V70" s="31"/>
      <c r="W70" s="31"/>
      <c r="X70" s="31"/>
      <c r="Y70" s="31"/>
      <c r="Z70" s="34" t="s">
        <v>57</v>
      </c>
      <c r="AA70" s="45">
        <f>Y73</f>
        <v>19.787500000000001</v>
      </c>
    </row>
    <row r="71" spans="3:27">
      <c r="Q71" s="42" t="s">
        <v>61</v>
      </c>
      <c r="R71" s="29"/>
      <c r="S71" s="31"/>
      <c r="T71" s="31"/>
      <c r="U71" s="31"/>
      <c r="V71" s="31"/>
      <c r="W71" s="31"/>
      <c r="X71" s="31"/>
      <c r="Y71" s="31"/>
      <c r="Z71" s="31"/>
      <c r="AA71" s="38">
        <f>AA69-AA70</f>
        <v>0.64999999999999858</v>
      </c>
    </row>
    <row r="72" spans="3:27">
      <c r="Q72" s="33"/>
      <c r="R72" s="31"/>
      <c r="S72" s="31"/>
      <c r="T72" s="31"/>
      <c r="U72" s="31"/>
      <c r="V72" s="31"/>
      <c r="W72" s="31"/>
      <c r="X72" s="23"/>
      <c r="Y72" s="23"/>
      <c r="Z72" s="31"/>
      <c r="AA72" s="32"/>
    </row>
    <row r="73" spans="3:27">
      <c r="Q73" s="44">
        <f>O3</f>
        <v>20.25</v>
      </c>
      <c r="R73" s="30" t="s">
        <v>58</v>
      </c>
      <c r="S73" s="27">
        <f>O5</f>
        <v>17.649999999999999</v>
      </c>
      <c r="T73" s="30" t="s">
        <v>58</v>
      </c>
      <c r="U73" s="27">
        <f>O6</f>
        <v>17.600000000000001</v>
      </c>
      <c r="V73" s="30" t="s">
        <v>58</v>
      </c>
      <c r="W73" s="27">
        <f>O8</f>
        <v>23.65</v>
      </c>
      <c r="X73" s="105" t="s">
        <v>56</v>
      </c>
      <c r="Y73" s="105">
        <f>AVERAGE(Q73,S73,U73,W73)</f>
        <v>19.787500000000001</v>
      </c>
      <c r="Z73" s="31"/>
      <c r="AA73" s="32"/>
    </row>
    <row r="74" spans="3:27">
      <c r="Q74" s="35"/>
      <c r="R74" s="36"/>
      <c r="S74" s="36"/>
      <c r="T74" s="30">
        <v>4</v>
      </c>
      <c r="U74" s="36"/>
      <c r="V74" s="36"/>
      <c r="W74" s="36"/>
      <c r="X74" s="106"/>
      <c r="Y74" s="106"/>
      <c r="Z74" s="36"/>
      <c r="AA74" s="37"/>
    </row>
    <row r="76" spans="3:27">
      <c r="Q76" s="39" t="s">
        <v>68</v>
      </c>
      <c r="R76" s="40"/>
      <c r="S76" s="40"/>
      <c r="T76" s="40"/>
      <c r="U76" s="40"/>
      <c r="V76" s="40"/>
      <c r="W76" s="40"/>
      <c r="X76" s="40"/>
      <c r="Y76" s="40"/>
      <c r="Z76" s="40"/>
      <c r="AA76" s="41"/>
    </row>
    <row r="77" spans="3:27">
      <c r="Q77" s="42" t="s">
        <v>60</v>
      </c>
      <c r="R77" s="31"/>
      <c r="S77" s="29"/>
      <c r="T77" s="31"/>
      <c r="U77" s="29"/>
      <c r="V77" s="31"/>
      <c r="W77" s="31"/>
      <c r="X77" s="29"/>
      <c r="Y77" s="31"/>
      <c r="Z77" s="31"/>
      <c r="AA77" s="32"/>
    </row>
    <row r="78" spans="3:27">
      <c r="Q78" s="43"/>
      <c r="R78" s="31"/>
      <c r="S78" s="31"/>
      <c r="T78" s="31"/>
      <c r="U78" s="31"/>
      <c r="V78" s="31"/>
      <c r="W78" s="31"/>
      <c r="X78" s="31"/>
      <c r="Y78" s="31"/>
      <c r="Z78" s="31"/>
      <c r="AA78" s="32"/>
    </row>
    <row r="79" spans="3:27">
      <c r="Q79" s="44">
        <f>O2</f>
        <v>17.75</v>
      </c>
      <c r="R79" s="30" t="s">
        <v>58</v>
      </c>
      <c r="S79" s="27">
        <f>O5</f>
        <v>17.649999999999999</v>
      </c>
      <c r="T79" s="30" t="s">
        <v>58</v>
      </c>
      <c r="U79" s="27">
        <f>O6</f>
        <v>17.600000000000001</v>
      </c>
      <c r="V79" s="30" t="s">
        <v>58</v>
      </c>
      <c r="W79" s="27">
        <f>O9</f>
        <v>27.9</v>
      </c>
      <c r="X79" s="105" t="s">
        <v>56</v>
      </c>
      <c r="Y79" s="105">
        <f>AVERAGE(Q79,S79,U79,W79)</f>
        <v>20.225000000000001</v>
      </c>
      <c r="Z79" s="31"/>
      <c r="AA79" s="38" t="s">
        <v>62</v>
      </c>
    </row>
    <row r="80" spans="3:27">
      <c r="Q80" s="43"/>
      <c r="R80" s="31"/>
      <c r="S80" s="31"/>
      <c r="T80" s="6">
        <v>4</v>
      </c>
      <c r="U80" s="31"/>
      <c r="V80" s="31"/>
      <c r="W80" s="31"/>
      <c r="X80" s="105"/>
      <c r="Y80" s="105"/>
      <c r="Z80" s="31"/>
      <c r="AA80" s="32"/>
    </row>
    <row r="81" spans="17:27">
      <c r="Q81" s="43"/>
      <c r="R81" s="31"/>
      <c r="S81" s="31"/>
      <c r="T81" s="31"/>
      <c r="U81" s="31"/>
      <c r="V81" s="31"/>
      <c r="W81" s="31"/>
      <c r="X81" s="31"/>
      <c r="Y81" s="31"/>
      <c r="Z81" s="31"/>
      <c r="AA81" s="38">
        <f>Y79</f>
        <v>20.225000000000001</v>
      </c>
    </row>
    <row r="82" spans="17:27">
      <c r="Q82" s="43"/>
      <c r="R82" s="31"/>
      <c r="S82" s="31"/>
      <c r="T82" s="31"/>
      <c r="U82" s="31"/>
      <c r="V82" s="31"/>
      <c r="W82" s="31"/>
      <c r="X82" s="31"/>
      <c r="Y82" s="31"/>
      <c r="Z82" s="34" t="s">
        <v>57</v>
      </c>
      <c r="AA82" s="45">
        <f>Y85</f>
        <v>20</v>
      </c>
    </row>
    <row r="83" spans="17:27">
      <c r="Q83" s="42" t="s">
        <v>61</v>
      </c>
      <c r="R83" s="29"/>
      <c r="S83" s="31"/>
      <c r="T83" s="31"/>
      <c r="U83" s="31"/>
      <c r="V83" s="31"/>
      <c r="W83" s="31"/>
      <c r="X83" s="31"/>
      <c r="Y83" s="31"/>
      <c r="Z83" s="31"/>
      <c r="AA83" s="38">
        <f>AA81-AA82</f>
        <v>0.22500000000000142</v>
      </c>
    </row>
    <row r="84" spans="17:27">
      <c r="Q84" s="33"/>
      <c r="R84" s="31"/>
      <c r="S84" s="31"/>
      <c r="T84" s="31"/>
      <c r="U84" s="31"/>
      <c r="V84" s="31"/>
      <c r="W84" s="31"/>
      <c r="X84" s="23"/>
      <c r="Y84" s="23"/>
      <c r="Z84" s="31"/>
      <c r="AA84" s="32"/>
    </row>
    <row r="85" spans="17:27">
      <c r="Q85" s="44">
        <f>O3</f>
        <v>20.25</v>
      </c>
      <c r="R85" s="30" t="s">
        <v>58</v>
      </c>
      <c r="S85" s="27">
        <f>O4</f>
        <v>14.9</v>
      </c>
      <c r="T85" s="30" t="s">
        <v>58</v>
      </c>
      <c r="U85" s="27">
        <f>O7</f>
        <v>21.2</v>
      </c>
      <c r="V85" s="30" t="s">
        <v>58</v>
      </c>
      <c r="W85" s="27">
        <f>O8</f>
        <v>23.65</v>
      </c>
      <c r="X85" s="105" t="s">
        <v>56</v>
      </c>
      <c r="Y85" s="105">
        <f>AVERAGE(Q85,S85,U85,W85)</f>
        <v>20</v>
      </c>
      <c r="Z85" s="31"/>
      <c r="AA85" s="32"/>
    </row>
    <row r="86" spans="17:27">
      <c r="Q86" s="35"/>
      <c r="R86" s="36"/>
      <c r="S86" s="36"/>
      <c r="T86" s="30">
        <v>4</v>
      </c>
      <c r="U86" s="36"/>
      <c r="V86" s="36"/>
      <c r="W86" s="36"/>
      <c r="X86" s="106"/>
      <c r="Y86" s="106"/>
      <c r="Z86" s="36"/>
      <c r="AA86" s="37"/>
    </row>
    <row r="88" spans="17:27">
      <c r="Q88" s="39" t="s">
        <v>69</v>
      </c>
      <c r="R88" s="40"/>
      <c r="S88" s="40"/>
      <c r="T88" s="40"/>
      <c r="U88" s="40"/>
      <c r="V88" s="40"/>
      <c r="W88" s="40"/>
      <c r="X88" s="40"/>
      <c r="Y88" s="40"/>
      <c r="Z88" s="40"/>
      <c r="AA88" s="41"/>
    </row>
    <row r="89" spans="17:27">
      <c r="Q89" s="42" t="s">
        <v>60</v>
      </c>
      <c r="R89" s="31"/>
      <c r="S89" s="29"/>
      <c r="T89" s="31"/>
      <c r="U89" s="29"/>
      <c r="V89" s="31"/>
      <c r="W89" s="31"/>
      <c r="X89" s="29"/>
      <c r="Y89" s="31"/>
      <c r="Z89" s="31"/>
      <c r="AA89" s="32"/>
    </row>
    <row r="90" spans="17:27">
      <c r="Q90" s="43"/>
      <c r="R90" s="31"/>
      <c r="S90" s="31"/>
      <c r="T90" s="31"/>
      <c r="U90" s="31"/>
      <c r="V90" s="31"/>
      <c r="W90" s="31"/>
      <c r="X90" s="31"/>
      <c r="Y90" s="31"/>
      <c r="Z90" s="31"/>
      <c r="AA90" s="32"/>
    </row>
    <row r="91" spans="17:27">
      <c r="Q91" s="44">
        <f>O3</f>
        <v>20.25</v>
      </c>
      <c r="R91" s="30" t="s">
        <v>58</v>
      </c>
      <c r="S91" s="27">
        <f>O4</f>
        <v>14.9</v>
      </c>
      <c r="T91" s="30" t="s">
        <v>58</v>
      </c>
      <c r="U91" s="27">
        <f>O6</f>
        <v>17.600000000000001</v>
      </c>
      <c r="V91" s="30" t="s">
        <v>58</v>
      </c>
      <c r="W91" s="27">
        <f>O9</f>
        <v>27.9</v>
      </c>
      <c r="X91" s="105" t="s">
        <v>56</v>
      </c>
      <c r="Y91" s="105">
        <f>AVERAGE(Q91,S91,U91,W91)</f>
        <v>20.162500000000001</v>
      </c>
      <c r="Z91" s="31"/>
      <c r="AA91" s="38" t="s">
        <v>62</v>
      </c>
    </row>
    <row r="92" spans="17:27">
      <c r="Q92" s="43"/>
      <c r="R92" s="31"/>
      <c r="S92" s="31"/>
      <c r="T92" s="6">
        <v>4</v>
      </c>
      <c r="U92" s="31"/>
      <c r="V92" s="31"/>
      <c r="W92" s="31"/>
      <c r="X92" s="105"/>
      <c r="Y92" s="105"/>
      <c r="Z92" s="31"/>
      <c r="AA92" s="32"/>
    </row>
    <row r="93" spans="17:27">
      <c r="Q93" s="43"/>
      <c r="R93" s="31"/>
      <c r="S93" s="31"/>
      <c r="T93" s="31"/>
      <c r="U93" s="31"/>
      <c r="V93" s="31"/>
      <c r="W93" s="31"/>
      <c r="X93" s="31"/>
      <c r="Y93" s="31"/>
      <c r="Z93" s="31"/>
      <c r="AA93" s="38">
        <f>Y91</f>
        <v>20.162500000000001</v>
      </c>
    </row>
    <row r="94" spans="17:27">
      <c r="Q94" s="43"/>
      <c r="R94" s="31"/>
      <c r="S94" s="31"/>
      <c r="T94" s="31"/>
      <c r="U94" s="31"/>
      <c r="V94" s="31"/>
      <c r="W94" s="31"/>
      <c r="X94" s="31"/>
      <c r="Y94" s="31"/>
      <c r="Z94" s="34" t="s">
        <v>57</v>
      </c>
      <c r="AA94" s="45">
        <f>Y97</f>
        <v>20.0625</v>
      </c>
    </row>
    <row r="95" spans="17:27">
      <c r="Q95" s="42" t="s">
        <v>61</v>
      </c>
      <c r="R95" s="29"/>
      <c r="S95" s="31"/>
      <c r="T95" s="31"/>
      <c r="U95" s="31"/>
      <c r="V95" s="31"/>
      <c r="W95" s="31"/>
      <c r="X95" s="31"/>
      <c r="Y95" s="31"/>
      <c r="Z95" s="31"/>
      <c r="AA95" s="38">
        <f>AA93-AA94</f>
        <v>0.10000000000000142</v>
      </c>
    </row>
    <row r="96" spans="17:27">
      <c r="Q96" s="33"/>
      <c r="R96" s="31"/>
      <c r="S96" s="31"/>
      <c r="T96" s="31"/>
      <c r="U96" s="31"/>
      <c r="V96" s="31"/>
      <c r="W96" s="31"/>
      <c r="X96" s="23"/>
      <c r="Y96" s="23"/>
      <c r="Z96" s="31"/>
      <c r="AA96" s="32"/>
    </row>
    <row r="97" spans="17:27">
      <c r="Q97" s="44">
        <f>O2</f>
        <v>17.75</v>
      </c>
      <c r="R97" s="30" t="s">
        <v>58</v>
      </c>
      <c r="S97" s="27">
        <f>O5</f>
        <v>17.649999999999999</v>
      </c>
      <c r="T97" s="30" t="s">
        <v>58</v>
      </c>
      <c r="U97" s="27">
        <f>O7</f>
        <v>21.2</v>
      </c>
      <c r="V97" s="30" t="s">
        <v>58</v>
      </c>
      <c r="W97" s="27">
        <f>O8</f>
        <v>23.65</v>
      </c>
      <c r="X97" s="105" t="s">
        <v>56</v>
      </c>
      <c r="Y97" s="105">
        <f>AVERAGE(Q97,S97,U97,W97)</f>
        <v>20.0625</v>
      </c>
      <c r="Z97" s="31"/>
      <c r="AA97" s="32"/>
    </row>
    <row r="98" spans="17:27">
      <c r="Q98" s="35"/>
      <c r="R98" s="36"/>
      <c r="S98" s="36"/>
      <c r="T98" s="30">
        <v>4</v>
      </c>
      <c r="U98" s="36"/>
      <c r="V98" s="36"/>
      <c r="W98" s="36"/>
      <c r="X98" s="106"/>
      <c r="Y98" s="106"/>
      <c r="Z98" s="36"/>
      <c r="AA98" s="37"/>
    </row>
  </sheetData>
  <mergeCells count="36">
    <mergeCell ref="K27:K29"/>
    <mergeCell ref="F27:G27"/>
    <mergeCell ref="X5:X6"/>
    <mergeCell ref="X25:X26"/>
    <mergeCell ref="Y5:Y6"/>
    <mergeCell ref="X11:X12"/>
    <mergeCell ref="Y11:Y12"/>
    <mergeCell ref="X19:X20"/>
    <mergeCell ref="Y19:Y20"/>
    <mergeCell ref="K24:K26"/>
    <mergeCell ref="Y25:Y26"/>
    <mergeCell ref="H27:I27"/>
    <mergeCell ref="X91:X92"/>
    <mergeCell ref="Y91:Y92"/>
    <mergeCell ref="X67:X68"/>
    <mergeCell ref="Y67:Y68"/>
    <mergeCell ref="X73:X74"/>
    <mergeCell ref="Y73:Y74"/>
    <mergeCell ref="X55:X56"/>
    <mergeCell ref="Y55:Y56"/>
    <mergeCell ref="X97:X98"/>
    <mergeCell ref="Y97:Y98"/>
    <mergeCell ref="X79:X80"/>
    <mergeCell ref="Y79:Y80"/>
    <mergeCell ref="X85:X86"/>
    <mergeCell ref="Y85:Y86"/>
    <mergeCell ref="X31:X32"/>
    <mergeCell ref="Y31:Y32"/>
    <mergeCell ref="X37:X38"/>
    <mergeCell ref="Y37:Y38"/>
    <mergeCell ref="X61:X62"/>
    <mergeCell ref="Y61:Y62"/>
    <mergeCell ref="X43:X44"/>
    <mergeCell ref="Y43:Y44"/>
    <mergeCell ref="X49:X50"/>
    <mergeCell ref="Y49:Y50"/>
  </mergeCells>
  <phoneticPr fontId="8" type="noConversion"/>
  <printOptions horizontalCentered="1"/>
  <pageMargins left="0" right="0" top="0.48" bottom="0" header="0.17" footer="0"/>
  <pageSetup orientation="landscape" horizontalDpi="180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8"/>
  <sheetViews>
    <sheetView showGridLines="0" workbookViewId="0">
      <selection activeCell="D17" sqref="D17"/>
    </sheetView>
  </sheetViews>
  <sheetFormatPr baseColWidth="10" defaultColWidth="8.83203125" defaultRowHeight="12" x14ac:dyDescent="0"/>
  <sheetData>
    <row r="2" spans="3:5">
      <c r="D2" s="73" t="s">
        <v>75</v>
      </c>
    </row>
    <row r="4" spans="3:5">
      <c r="D4" s="74" t="s">
        <v>76</v>
      </c>
    </row>
    <row r="6" spans="3:5">
      <c r="D6" s="73" t="s">
        <v>77</v>
      </c>
    </row>
    <row r="8" spans="3:5">
      <c r="C8" s="110" t="s">
        <v>78</v>
      </c>
      <c r="D8" s="110"/>
      <c r="E8" s="110"/>
    </row>
  </sheetData>
  <sheetProtection password="9776" sheet="1" objects="1" scenarios="1"/>
  <mergeCells count="1">
    <mergeCell ref="C8:E8"/>
  </mergeCells>
  <phoneticPr fontId="2" type="noConversion"/>
  <hyperlinks>
    <hyperlink ref="C8" r:id="rId1"/>
    <hyperlink ref="D4" r:id="rId2"/>
  </hyperlinks>
  <pageMargins left="0.75" right="0.75" top="1" bottom="1" header="0.5" footer="0.5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Entry</vt:lpstr>
      <vt:lpstr>3 Factor Full Factorial</vt:lpstr>
      <vt:lpstr>About This Template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2008-05-27T22:56:25Z</cp:lastPrinted>
  <dcterms:created xsi:type="dcterms:W3CDTF">1901-01-01T04:00:00Z</dcterms:created>
  <dcterms:modified xsi:type="dcterms:W3CDTF">2017-03-13T01:37:50Z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-1895684205</vt:i4>
  </property>
  <property fmtid="{D5CDD505-2E9C-101B-9397-08002B2CF9AE}" pid="3" name="_NewReviewCycle">
    <vt:lpwstr/>
  </property>
</Properties>
</file>