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1"/>
  <workbookPr autoCompressPictures="0"/>
  <xr:revisionPtr revIDLastSave="0" documentId="11_0AAF0BAF5FDDF53BD062BF00C36EEEBED9001DB7" xr6:coauthVersionLast="47" xr6:coauthVersionMax="47" xr10:uidLastSave="{00000000-0000-0000-0000-000000000000}"/>
  <workbookProtection workbookPassword="C724" lockStructure="1"/>
  <bookViews>
    <workbookView xWindow="360" yWindow="160" windowWidth="32780" windowHeight="21140" activeTab="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Sheet1!$A$22:$G$64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4" i="1" l="1"/>
  <c r="F43" i="1"/>
  <c r="F26" i="1"/>
  <c r="F25" i="1"/>
  <c r="F28" i="1"/>
  <c r="F27" i="1"/>
  <c r="F29" i="1"/>
  <c r="F32" i="1"/>
  <c r="F50" i="1"/>
  <c r="F48" i="1"/>
  <c r="F55" i="1"/>
  <c r="F54" i="1"/>
  <c r="F51" i="1"/>
  <c r="F49" i="1"/>
  <c r="F47" i="1"/>
  <c r="F38" i="1"/>
  <c r="F39" i="1"/>
  <c r="F40" i="1"/>
  <c r="F41" i="1"/>
  <c r="F42" i="1"/>
  <c r="F37" i="1"/>
  <c r="F34" i="1"/>
  <c r="F31" i="1"/>
  <c r="J11" i="1"/>
  <c r="I11" i="1"/>
  <c r="H11" i="1"/>
  <c r="G11" i="1"/>
  <c r="F11" i="1"/>
  <c r="E11" i="1"/>
  <c r="D11" i="1"/>
  <c r="C11" i="1"/>
  <c r="B11" i="1"/>
  <c r="B36" i="2"/>
  <c r="B35" i="2"/>
  <c r="B34" i="2"/>
</calcChain>
</file>

<file path=xl/sharedStrings.xml><?xml version="1.0" encoding="utf-8"?>
<sst xmlns="http://schemas.openxmlformats.org/spreadsheetml/2006/main" count="268" uniqueCount="103">
  <si>
    <t>Tonnage</t>
  </si>
  <si>
    <t>Screw Diameter</t>
  </si>
  <si>
    <t>Hydraulic Pump Pressure</t>
  </si>
  <si>
    <t>Intensification Ratio</t>
  </si>
  <si>
    <t>Maximum Plastic Pressure</t>
  </si>
  <si>
    <t>Screw Type</t>
  </si>
  <si>
    <t>Maximum Injection Speed</t>
  </si>
  <si>
    <t>Utilization</t>
  </si>
  <si>
    <t>Tie Bar Spacing</t>
  </si>
  <si>
    <t>Minimum Mold Height</t>
  </si>
  <si>
    <t>NA</t>
  </si>
  <si>
    <t>GP</t>
  </si>
  <si>
    <t>Toyo</t>
  </si>
  <si>
    <t>Press Info</t>
  </si>
  <si>
    <t>Shot Size</t>
  </si>
  <si>
    <t>Fill Time</t>
  </si>
  <si>
    <t>Transfer Position</t>
  </si>
  <si>
    <t>Injection Speed</t>
  </si>
  <si>
    <t>Decmpress</t>
  </si>
  <si>
    <t>Fill Only Part Weight</t>
  </si>
  <si>
    <t>Plastic Flow Rate</t>
  </si>
  <si>
    <t>Clamp Force</t>
  </si>
  <si>
    <t>Plastic Temperature</t>
  </si>
  <si>
    <t>Melt Temperature</t>
  </si>
  <si>
    <t xml:space="preserve">Nozzle </t>
  </si>
  <si>
    <t>Middle Zone</t>
  </si>
  <si>
    <t>Front Zone</t>
  </si>
  <si>
    <t>Rear Zone</t>
  </si>
  <si>
    <t>Back Pressure</t>
  </si>
  <si>
    <t>Screw RPM</t>
  </si>
  <si>
    <t>Plastic Pressure</t>
  </si>
  <si>
    <t>Pack/Hold Time</t>
  </si>
  <si>
    <t>Pack/Hold Pressure</t>
  </si>
  <si>
    <t>Gate Seal</t>
  </si>
  <si>
    <t>Peak at Transfer</t>
  </si>
  <si>
    <t>Full Part Weight</t>
  </si>
  <si>
    <t>Plastic Cooling</t>
  </si>
  <si>
    <t>Cooling Timer</t>
  </si>
  <si>
    <t>Mold Temperature</t>
  </si>
  <si>
    <t>New Press Process Sheet</t>
  </si>
  <si>
    <t>Part Name</t>
  </si>
  <si>
    <t>Part Number</t>
  </si>
  <si>
    <t>Current Press Process Sheet</t>
  </si>
  <si>
    <t>mm</t>
  </si>
  <si>
    <t>sec</t>
  </si>
  <si>
    <t>mm/s</t>
  </si>
  <si>
    <t>g</t>
  </si>
  <si>
    <t>Tons</t>
  </si>
  <si>
    <t>Units</t>
  </si>
  <si>
    <t>F</t>
  </si>
  <si>
    <t>psi</t>
  </si>
  <si>
    <t>Mold Number</t>
  </si>
  <si>
    <t>*Shot size in cubic inches = shot size x area of the screw</t>
  </si>
  <si>
    <t>Mold Base Size</t>
  </si>
  <si>
    <t>Stack Height</t>
  </si>
  <si>
    <t>Mold Height</t>
  </si>
  <si>
    <t>Mold Width</t>
  </si>
  <si>
    <t>in</t>
  </si>
  <si>
    <t>in/sec</t>
  </si>
  <si>
    <t>1 mm/s = .03937 in/sec</t>
  </si>
  <si>
    <t>10.0 : 1</t>
  </si>
  <si>
    <t>See Mach Spec Sheet</t>
  </si>
  <si>
    <t>8.88 : 1</t>
  </si>
  <si>
    <t>18.11 x 18.11</t>
  </si>
  <si>
    <t>9.34 : 1</t>
  </si>
  <si>
    <t>22.06 x 22.06</t>
  </si>
  <si>
    <t>8.0 : 1</t>
  </si>
  <si>
    <t>24.8 x 24.8</t>
  </si>
  <si>
    <t>14.5 x 14.5</t>
  </si>
  <si>
    <t>Percentage of Shot used</t>
  </si>
  <si>
    <t>ppsi</t>
  </si>
  <si>
    <t>cubic inches</t>
  </si>
  <si>
    <t xml:space="preserve">Linear Shot Capability </t>
  </si>
  <si>
    <t>%</t>
  </si>
  <si>
    <t>in x in</t>
  </si>
  <si>
    <t>Mold will fit</t>
  </si>
  <si>
    <t>Mold / Shot too Small</t>
  </si>
  <si>
    <t>Mold / Shot too Large</t>
  </si>
  <si>
    <t>cubic inch</t>
  </si>
  <si>
    <t xml:space="preserve">Volumetric Shot Size* </t>
  </si>
  <si>
    <t>Volumetric Shot Size*</t>
  </si>
  <si>
    <t>Press Selected</t>
  </si>
  <si>
    <t>Screw Area of Selected Press</t>
  </si>
  <si>
    <t>Screw Area</t>
  </si>
  <si>
    <r>
      <t>in</t>
    </r>
    <r>
      <rPr>
        <vertAlign val="superscript"/>
        <sz val="10"/>
        <rFont val="Arial"/>
        <family val="2"/>
      </rPr>
      <t>2</t>
    </r>
  </si>
  <si>
    <t>Decompress</t>
  </si>
  <si>
    <t>Linear Shot Size</t>
  </si>
  <si>
    <t>Shot Size**</t>
  </si>
  <si>
    <t>** Actual part only - Does not include cushion, or decompression..</t>
  </si>
  <si>
    <t>Injection Start Pos.</t>
  </si>
  <si>
    <t>Circumferential Screw Speed = (Screw diam (mm) x 3.1416 x RPM) / 60</t>
  </si>
  <si>
    <t>Max CSS</t>
  </si>
  <si>
    <t>Circumferential Screw Speed (CSS)</t>
  </si>
  <si>
    <t>Screw Diameter of Selected Press (mm)</t>
  </si>
  <si>
    <t>Max Screw RPM</t>
  </si>
  <si>
    <t>Nissei</t>
  </si>
  <si>
    <t>12.2 x 12.2</t>
  </si>
  <si>
    <t>N/A</t>
  </si>
  <si>
    <t>Maximum Mold Height / Daylight</t>
  </si>
  <si>
    <t>13.58 x 13.58</t>
  </si>
  <si>
    <t>Battenfeld</t>
  </si>
  <si>
    <t>12.60 x 12.60</t>
  </si>
  <si>
    <t>16.54 x 16.54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</si>
</sst>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ck">
        <color auto="1"/>
      </right>
      <top/>
      <bottom style="double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0" xfId="0" applyProtection="1"/>
    <xf numFmtId="0" fontId="2" fillId="0" borderId="2" xfId="0" applyFont="1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/>
    <xf numFmtId="0" fontId="0" fillId="0" borderId="5" xfId="0" applyBorder="1" applyProtection="1"/>
    <xf numFmtId="0" fontId="0" fillId="0" borderId="1" xfId="0" applyBorder="1" applyProtection="1"/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2" fillId="0" borderId="10" xfId="0" applyFont="1" applyBorder="1" applyProtection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20" xfId="0" applyFill="1" applyBorder="1" applyProtection="1">
      <protection locked="0"/>
    </xf>
    <xf numFmtId="0" fontId="0" fillId="0" borderId="21" xfId="0" applyBorder="1" applyProtection="1"/>
    <xf numFmtId="0" fontId="0" fillId="0" borderId="22" xfId="0" applyBorder="1" applyAlignment="1">
      <alignment horizontal="center"/>
    </xf>
    <xf numFmtId="0" fontId="0" fillId="0" borderId="14" xfId="0" applyBorder="1" applyProtection="1"/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5" xfId="0" applyBorder="1" applyAlignment="1">
      <alignment horizontal="center"/>
    </xf>
    <xf numFmtId="0" fontId="0" fillId="0" borderId="26" xfId="0" applyBorder="1" applyProtection="1"/>
    <xf numFmtId="0" fontId="0" fillId="0" borderId="0" xfId="0" applyBorder="1"/>
    <xf numFmtId="0" fontId="0" fillId="0" borderId="27" xfId="0" applyBorder="1"/>
    <xf numFmtId="0" fontId="0" fillId="0" borderId="28" xfId="0" applyBorder="1" applyProtection="1"/>
    <xf numFmtId="0" fontId="0" fillId="0" borderId="29" xfId="0" applyBorder="1" applyAlignment="1">
      <alignment horizontal="center"/>
    </xf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24" xfId="0" applyBorder="1" applyProtection="1"/>
    <xf numFmtId="0" fontId="0" fillId="0" borderId="21" xfId="0" applyBorder="1"/>
    <xf numFmtId="0" fontId="0" fillId="0" borderId="30" xfId="0" applyBorder="1" applyAlignment="1">
      <alignment horizontal="center"/>
    </xf>
    <xf numFmtId="164" fontId="0" fillId="2" borderId="17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31" xfId="0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4" xfId="1" applyNumberFormat="1" applyFont="1" applyBorder="1" applyAlignment="1">
      <alignment horizontal="center"/>
    </xf>
    <xf numFmtId="37" fontId="0" fillId="0" borderId="4" xfId="1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9" fontId="0" fillId="0" borderId="4" xfId="2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2" xfId="0" applyFill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37" fontId="0" fillId="0" borderId="18" xfId="1" applyNumberFormat="1" applyFont="1" applyBorder="1" applyAlignment="1">
      <alignment horizontal="center"/>
    </xf>
    <xf numFmtId="37" fontId="0" fillId="0" borderId="18" xfId="1" applyNumberFormat="1" applyFont="1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164" fontId="0" fillId="0" borderId="18" xfId="0" applyNumberFormat="1" applyFill="1" applyBorder="1" applyAlignment="1">
      <alignment horizontal="center"/>
    </xf>
    <xf numFmtId="9" fontId="0" fillId="0" borderId="18" xfId="2" applyFon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3" borderId="36" xfId="0" applyFill="1" applyBorder="1"/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4" borderId="36" xfId="0" applyFill="1" applyBorder="1"/>
    <xf numFmtId="0" fontId="0" fillId="5" borderId="39" xfId="0" applyFill="1" applyBorder="1"/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5" borderId="5" xfId="0" applyFill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2" xfId="0" applyFont="1" applyBorder="1" applyAlignment="1" applyProtection="1">
      <alignment horizontal="center"/>
    </xf>
    <xf numFmtId="0" fontId="0" fillId="2" borderId="43" xfId="0" applyFill="1" applyBorder="1" applyProtection="1">
      <protection locked="0"/>
    </xf>
    <xf numFmtId="0" fontId="0" fillId="0" borderId="44" xfId="0" applyBorder="1" applyProtection="1"/>
    <xf numFmtId="0" fontId="0" fillId="0" borderId="45" xfId="0" applyBorder="1" applyProtection="1"/>
    <xf numFmtId="0" fontId="0" fillId="0" borderId="0" xfId="0" applyBorder="1" applyAlignment="1"/>
    <xf numFmtId="0" fontId="0" fillId="0" borderId="46" xfId="0" applyBorder="1" applyAlignment="1">
      <alignment horizontal="center"/>
    </xf>
    <xf numFmtId="0" fontId="0" fillId="0" borderId="42" xfId="0" applyBorder="1" applyAlignment="1">
      <alignment horizontal="center"/>
    </xf>
    <xf numFmtId="164" fontId="0" fillId="0" borderId="18" xfId="0" applyNumberFormat="1" applyBorder="1"/>
    <xf numFmtId="164" fontId="0" fillId="0" borderId="32" xfId="0" quotePrefix="1" applyNumberFormat="1" applyFill="1" applyBorder="1" applyAlignment="1" applyProtection="1">
      <alignment horizontal="center" wrapText="1"/>
      <protection locked="0"/>
    </xf>
    <xf numFmtId="164" fontId="0" fillId="0" borderId="17" xfId="0" applyNumberFormat="1" applyFill="1" applyBorder="1" applyAlignment="1" applyProtection="1">
      <alignment horizontal="center"/>
      <protection locked="0"/>
    </xf>
    <xf numFmtId="164" fontId="0" fillId="0" borderId="18" xfId="0" applyNumberFormat="1" applyFill="1" applyBorder="1" applyAlignment="1" applyProtection="1">
      <alignment horizontal="center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0" fontId="0" fillId="0" borderId="18" xfId="0" applyFill="1" applyBorder="1" applyAlignment="1" applyProtection="1">
      <alignment horizontal="center"/>
      <protection locked="0"/>
    </xf>
    <xf numFmtId="164" fontId="0" fillId="0" borderId="16" xfId="0" applyNumberFormat="1" applyFill="1" applyBorder="1" applyAlignment="1" applyProtection="1">
      <alignment horizontal="center"/>
      <protection locked="0"/>
    </xf>
    <xf numFmtId="0" fontId="0" fillId="0" borderId="34" xfId="0" applyFill="1" applyBorder="1" applyAlignment="1" applyProtection="1">
      <alignment horizontal="center"/>
      <protection locked="0"/>
    </xf>
    <xf numFmtId="0" fontId="0" fillId="0" borderId="44" xfId="0" applyFill="1" applyBorder="1" applyProtection="1"/>
    <xf numFmtId="0" fontId="0" fillId="0" borderId="32" xfId="0" applyFill="1" applyBorder="1" applyAlignment="1" applyProtection="1">
      <alignment horizontal="center"/>
      <protection locked="0"/>
    </xf>
    <xf numFmtId="0" fontId="0" fillId="0" borderId="14" xfId="0" applyFill="1" applyBorder="1" applyProtection="1"/>
    <xf numFmtId="0" fontId="0" fillId="0" borderId="24" xfId="0" applyFill="1" applyBorder="1" applyProtection="1"/>
    <xf numFmtId="0" fontId="0" fillId="0" borderId="26" xfId="0" applyFill="1" applyBorder="1"/>
    <xf numFmtId="0" fontId="0" fillId="0" borderId="0" xfId="0" applyFill="1" applyBorder="1"/>
    <xf numFmtId="2" fontId="0" fillId="0" borderId="32" xfId="0" applyNumberFormat="1" applyFill="1" applyBorder="1" applyAlignment="1" applyProtection="1">
      <alignment horizontal="center"/>
      <protection locked="0"/>
    </xf>
    <xf numFmtId="0" fontId="0" fillId="0" borderId="16" xfId="0" applyFill="1" applyBorder="1" applyAlignment="1" applyProtection="1">
      <alignment horizontal="center"/>
      <protection locked="0"/>
    </xf>
    <xf numFmtId="0" fontId="0" fillId="0" borderId="15" xfId="0" applyFill="1" applyBorder="1" applyProtection="1"/>
    <xf numFmtId="0" fontId="0" fillId="0" borderId="43" xfId="0" applyFill="1" applyBorder="1" applyAlignment="1" applyProtection="1">
      <alignment horizontal="center"/>
      <protection locked="0"/>
    </xf>
    <xf numFmtId="0" fontId="0" fillId="0" borderId="47" xfId="0" applyBorder="1" applyAlignment="1">
      <alignment horizontal="center"/>
    </xf>
    <xf numFmtId="0" fontId="0" fillId="0" borderId="0" xfId="0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164" fontId="0" fillId="0" borderId="0" xfId="0" applyNumberFormat="1" applyBorder="1" applyAlignment="1">
      <alignment horizontal="center"/>
    </xf>
    <xf numFmtId="0" fontId="0" fillId="2" borderId="48" xfId="0" applyFill="1" applyBorder="1" applyProtection="1">
      <protection locked="0"/>
    </xf>
    <xf numFmtId="1" fontId="0" fillId="0" borderId="34" xfId="0" applyNumberFormat="1" applyFill="1" applyBorder="1" applyAlignment="1" applyProtection="1">
      <alignment horizontal="center"/>
      <protection locked="0"/>
    </xf>
    <xf numFmtId="0" fontId="0" fillId="2" borderId="49" xfId="0" applyFill="1" applyBorder="1" applyAlignment="1" applyProtection="1">
      <alignment horizontal="center"/>
      <protection locked="0"/>
    </xf>
    <xf numFmtId="0" fontId="0" fillId="2" borderId="49" xfId="0" applyFill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45" xfId="0" applyFont="1" applyBorder="1" applyAlignment="1" applyProtection="1">
      <alignment horizontal="center"/>
    </xf>
    <xf numFmtId="0" fontId="2" fillId="0" borderId="34" xfId="0" applyFont="1" applyBorder="1" applyAlignment="1" applyProtection="1">
      <alignment horizontal="center"/>
    </xf>
    <xf numFmtId="0" fontId="5" fillId="0" borderId="0" xfId="0" applyFont="1" applyAlignment="1">
      <alignment horizontal="center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49" xfId="0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52" xfId="0" applyFont="1" applyFill="1" applyBorder="1" applyAlignment="1" applyProtection="1">
      <alignment horizontal="center"/>
    </xf>
    <xf numFmtId="0" fontId="2" fillId="0" borderId="53" xfId="0" applyFont="1" applyFill="1" applyBorder="1" applyAlignment="1" applyProtection="1">
      <alignment horizontal="center"/>
    </xf>
    <xf numFmtId="0" fontId="3" fillId="0" borderId="54" xfId="0" applyFont="1" applyBorder="1" applyAlignment="1" applyProtection="1">
      <alignment horizontal="center"/>
    </xf>
    <xf numFmtId="0" fontId="3" fillId="0" borderId="55" xfId="0" applyFont="1" applyBorder="1" applyAlignment="1" applyProtection="1">
      <alignment horizontal="center"/>
    </xf>
    <xf numFmtId="0" fontId="3" fillId="0" borderId="56" xfId="0" applyFont="1" applyBorder="1" applyAlignment="1" applyProtection="1">
      <alignment horizontal="center"/>
    </xf>
    <xf numFmtId="0" fontId="2" fillId="0" borderId="52" xfId="0" applyFont="1" applyBorder="1" applyAlignment="1" applyProtection="1">
      <alignment horizontal="center"/>
    </xf>
    <xf numFmtId="0" fontId="2" fillId="0" borderId="53" xfId="0" applyFont="1" applyBorder="1" applyAlignment="1" applyProtection="1">
      <alignment horizontal="center"/>
    </xf>
    <xf numFmtId="0" fontId="3" fillId="0" borderId="57" xfId="0" applyFont="1" applyBorder="1" applyAlignment="1" applyProtection="1">
      <alignment horizontal="center"/>
    </xf>
    <xf numFmtId="0" fontId="3" fillId="0" borderId="58" xfId="0" applyFont="1" applyBorder="1" applyAlignment="1" applyProtection="1">
      <alignment horizontal="center"/>
    </xf>
    <xf numFmtId="0" fontId="3" fillId="0" borderId="59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0" fontId="2" fillId="0" borderId="61" xfId="0" applyFont="1" applyBorder="1" applyAlignment="1" applyProtection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7">
    <dxf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showGridLines="0" workbookViewId="0">
      <selection activeCell="I28" sqref="I28"/>
    </sheetView>
  </sheetViews>
  <sheetFormatPr defaultColWidth="8.76171875" defaultRowHeight="12.75" x14ac:dyDescent="0.15"/>
  <cols>
    <col min="1" max="1" width="30.609375" customWidth="1"/>
    <col min="2" max="2" width="12.9453125" customWidth="1"/>
    <col min="3" max="3" width="14.83203125" customWidth="1"/>
    <col min="4" max="4" width="12.5390625" customWidth="1"/>
    <col min="5" max="5" width="20.765625" customWidth="1"/>
    <col min="6" max="6" width="12.26953125" customWidth="1"/>
    <col min="7" max="7" width="13.88671875" customWidth="1"/>
    <col min="8" max="8" width="13.34765625" customWidth="1"/>
    <col min="9" max="9" width="16.98828125" customWidth="1"/>
    <col min="10" max="10" width="19.6875" customWidth="1"/>
    <col min="11" max="11" width="12.5390625" customWidth="1"/>
  </cols>
  <sheetData>
    <row r="1" spans="1:11" ht="18.75" thickBot="1" x14ac:dyDescent="0.25">
      <c r="A1" s="125" t="s">
        <v>13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13.5" thickBot="1" x14ac:dyDescent="0.2">
      <c r="B2" s="71" t="s">
        <v>95</v>
      </c>
      <c r="C2" s="72" t="s">
        <v>95</v>
      </c>
      <c r="D2" s="72" t="s">
        <v>95</v>
      </c>
      <c r="E2" s="73" t="s">
        <v>100</v>
      </c>
      <c r="F2" s="73" t="s">
        <v>100</v>
      </c>
      <c r="G2" s="73"/>
      <c r="H2" s="73"/>
      <c r="I2" s="73"/>
      <c r="J2" s="73"/>
      <c r="K2" s="74" t="s">
        <v>48</v>
      </c>
    </row>
    <row r="3" spans="1:11" ht="13.5" thickBot="1" x14ac:dyDescent="0.2">
      <c r="A3" s="22" t="s">
        <v>0</v>
      </c>
      <c r="B3" s="52">
        <v>40</v>
      </c>
      <c r="C3" s="59">
        <v>40</v>
      </c>
      <c r="D3" s="59">
        <v>60</v>
      </c>
      <c r="E3" s="59">
        <v>66</v>
      </c>
      <c r="F3" s="60">
        <v>88</v>
      </c>
      <c r="G3" s="60">
        <v>112</v>
      </c>
      <c r="H3" s="60">
        <v>220</v>
      </c>
      <c r="I3" s="60">
        <v>330</v>
      </c>
      <c r="J3" s="60">
        <v>55</v>
      </c>
      <c r="K3" s="30" t="s">
        <v>47</v>
      </c>
    </row>
    <row r="4" spans="1:11" ht="14.25" thickTop="1" thickBot="1" x14ac:dyDescent="0.2">
      <c r="A4" s="22" t="s">
        <v>1</v>
      </c>
      <c r="B4" s="53">
        <v>0.86599999999999999</v>
      </c>
      <c r="C4" s="61">
        <v>0.63</v>
      </c>
      <c r="D4" s="62">
        <v>0.63</v>
      </c>
      <c r="E4" s="63">
        <v>1.38</v>
      </c>
      <c r="F4" s="63">
        <v>1.38</v>
      </c>
      <c r="G4" s="63">
        <v>1.3779999999999999</v>
      </c>
      <c r="H4" s="63">
        <v>1.77</v>
      </c>
      <c r="I4" s="63">
        <v>2.3620000000000001</v>
      </c>
      <c r="J4" s="63">
        <v>0.86599999999999999</v>
      </c>
      <c r="K4" s="28" t="s">
        <v>57</v>
      </c>
    </row>
    <row r="5" spans="1:11" ht="16.5" thickTop="1" thickBot="1" x14ac:dyDescent="0.2">
      <c r="A5" s="22" t="s">
        <v>83</v>
      </c>
      <c r="B5" s="56">
        <v>0.58899999999999997</v>
      </c>
      <c r="C5" s="61">
        <v>0.312</v>
      </c>
      <c r="D5" s="61">
        <v>0.312</v>
      </c>
      <c r="E5" s="92">
        <v>1.496</v>
      </c>
      <c r="F5" s="92">
        <v>1.496</v>
      </c>
      <c r="G5" s="92">
        <v>1.4910000000000001</v>
      </c>
      <c r="H5" s="92">
        <v>2.46</v>
      </c>
      <c r="I5" s="92">
        <v>4.3819999999999997</v>
      </c>
      <c r="J5" s="92">
        <v>0.58899999999999997</v>
      </c>
      <c r="K5" s="28" t="s">
        <v>84</v>
      </c>
    </row>
    <row r="6" spans="1:11" ht="14.25" thickTop="1" thickBot="1" x14ac:dyDescent="0.2">
      <c r="A6" s="22" t="s">
        <v>2</v>
      </c>
      <c r="B6" s="54">
        <v>2022</v>
      </c>
      <c r="C6" s="62" t="s">
        <v>10</v>
      </c>
      <c r="D6" s="62" t="s">
        <v>97</v>
      </c>
      <c r="E6" s="63" t="s">
        <v>97</v>
      </c>
      <c r="F6" s="63">
        <v>955</v>
      </c>
      <c r="G6" s="63">
        <v>3087</v>
      </c>
      <c r="H6" s="63">
        <v>3626</v>
      </c>
      <c r="I6" s="63">
        <v>3626</v>
      </c>
      <c r="J6" s="63">
        <v>3626</v>
      </c>
      <c r="K6" s="28" t="s">
        <v>50</v>
      </c>
    </row>
    <row r="7" spans="1:11" ht="14.25" thickTop="1" thickBot="1" x14ac:dyDescent="0.2">
      <c r="A7" s="22" t="s">
        <v>3</v>
      </c>
      <c r="B7" s="53">
        <v>18.649999999999999</v>
      </c>
      <c r="C7" s="118">
        <v>19.149999999999999</v>
      </c>
      <c r="D7" s="118">
        <v>1</v>
      </c>
      <c r="E7" s="63">
        <v>14.44</v>
      </c>
      <c r="F7" s="63">
        <v>14.7</v>
      </c>
      <c r="G7" s="63" t="s">
        <v>62</v>
      </c>
      <c r="H7" s="63" t="s">
        <v>64</v>
      </c>
      <c r="I7" s="63" t="s">
        <v>66</v>
      </c>
      <c r="J7" s="63" t="s">
        <v>60</v>
      </c>
      <c r="K7" s="75"/>
    </row>
    <row r="8" spans="1:11" ht="14.25" thickTop="1" thickBot="1" x14ac:dyDescent="0.2">
      <c r="A8" s="22" t="s">
        <v>4</v>
      </c>
      <c r="B8" s="55">
        <v>37115</v>
      </c>
      <c r="C8" s="64">
        <v>38118</v>
      </c>
      <c r="D8" s="64">
        <v>32045</v>
      </c>
      <c r="E8" s="64">
        <v>29320</v>
      </c>
      <c r="F8" s="65">
        <v>29827</v>
      </c>
      <c r="G8" s="65">
        <v>27405</v>
      </c>
      <c r="H8" s="65">
        <v>33883</v>
      </c>
      <c r="I8" s="65">
        <v>29008</v>
      </c>
      <c r="J8" s="65">
        <v>36259</v>
      </c>
      <c r="K8" s="28" t="s">
        <v>70</v>
      </c>
    </row>
    <row r="9" spans="1:11" ht="14.25" thickTop="1" thickBot="1" x14ac:dyDescent="0.2">
      <c r="A9" s="22" t="s">
        <v>5</v>
      </c>
      <c r="B9" s="53" t="s">
        <v>11</v>
      </c>
      <c r="C9" s="62" t="s">
        <v>11</v>
      </c>
      <c r="D9" s="66" t="s">
        <v>11</v>
      </c>
      <c r="E9" s="66" t="s">
        <v>11</v>
      </c>
      <c r="F9" s="66" t="s">
        <v>11</v>
      </c>
      <c r="G9" s="66" t="s">
        <v>11</v>
      </c>
      <c r="H9" s="66" t="s">
        <v>11</v>
      </c>
      <c r="I9" s="66" t="s">
        <v>11</v>
      </c>
      <c r="J9" s="66" t="s">
        <v>11</v>
      </c>
      <c r="K9" s="75"/>
    </row>
    <row r="10" spans="1:11" ht="14.25" thickTop="1" thickBot="1" x14ac:dyDescent="0.2">
      <c r="A10" s="22" t="s">
        <v>72</v>
      </c>
      <c r="B10" s="56">
        <v>2.1</v>
      </c>
      <c r="C10" s="62">
        <v>0.8</v>
      </c>
      <c r="D10" s="62">
        <v>0.8</v>
      </c>
      <c r="E10" s="61">
        <v>4</v>
      </c>
      <c r="F10" s="67">
        <v>7</v>
      </c>
      <c r="G10" s="67">
        <v>7.5149999999999997</v>
      </c>
      <c r="H10" s="67">
        <v>23.25</v>
      </c>
      <c r="I10" s="67">
        <v>41.4</v>
      </c>
      <c r="J10" s="67">
        <v>2.319</v>
      </c>
      <c r="K10" s="28" t="s">
        <v>71</v>
      </c>
    </row>
    <row r="11" spans="1:11" ht="14.25" thickTop="1" thickBot="1" x14ac:dyDescent="0.2">
      <c r="A11" s="22" t="s">
        <v>69</v>
      </c>
      <c r="B11" s="58">
        <f>B26/B10</f>
        <v>0.25714285714285717</v>
      </c>
      <c r="C11" s="68">
        <f>B26/C10</f>
        <v>0.67500000000000004</v>
      </c>
      <c r="D11" s="68">
        <f>B26/D10</f>
        <v>0.67500000000000004</v>
      </c>
      <c r="E11" s="68">
        <f>B26/E10</f>
        <v>0.13500000000000001</v>
      </c>
      <c r="F11" s="68">
        <f>B26/F10</f>
        <v>7.7142857142857152E-2</v>
      </c>
      <c r="G11" s="68">
        <f>B26/G10</f>
        <v>7.1856287425149712E-2</v>
      </c>
      <c r="H11" s="68">
        <f>B26/H10</f>
        <v>2.3225806451612905E-2</v>
      </c>
      <c r="I11" s="68">
        <f>B26/I10</f>
        <v>1.3043478260869566E-2</v>
      </c>
      <c r="J11" s="68">
        <f>B26/J10</f>
        <v>0.2328589909443726</v>
      </c>
      <c r="K11" s="28" t="s">
        <v>73</v>
      </c>
    </row>
    <row r="12" spans="1:11" ht="14.25" thickTop="1" thickBot="1" x14ac:dyDescent="0.2">
      <c r="A12" s="22" t="s">
        <v>6</v>
      </c>
      <c r="B12" s="53"/>
      <c r="C12" s="69"/>
      <c r="D12" s="62"/>
      <c r="E12" s="63"/>
      <c r="F12" s="63"/>
      <c r="G12" s="63"/>
      <c r="H12" s="63"/>
      <c r="I12" s="63"/>
      <c r="J12" s="63"/>
      <c r="K12" s="28" t="s">
        <v>58</v>
      </c>
    </row>
    <row r="13" spans="1:11" ht="14.25" thickTop="1" thickBot="1" x14ac:dyDescent="0.2">
      <c r="A13" s="22" t="s">
        <v>7</v>
      </c>
      <c r="B13" s="57"/>
      <c r="C13" s="62"/>
      <c r="D13" s="62"/>
      <c r="E13" s="63"/>
      <c r="F13" s="63"/>
      <c r="G13" s="63"/>
      <c r="H13" s="63"/>
      <c r="I13" s="63"/>
      <c r="J13" s="63"/>
      <c r="K13" s="28" t="s">
        <v>73</v>
      </c>
    </row>
    <row r="14" spans="1:11" ht="14.25" thickTop="1" thickBot="1" x14ac:dyDescent="0.2">
      <c r="A14" s="22" t="s">
        <v>8</v>
      </c>
      <c r="B14" s="53" t="s">
        <v>96</v>
      </c>
      <c r="C14" s="62" t="s">
        <v>96</v>
      </c>
      <c r="D14" s="66" t="s">
        <v>99</v>
      </c>
      <c r="E14" s="66" t="s">
        <v>101</v>
      </c>
      <c r="F14" s="66" t="s">
        <v>102</v>
      </c>
      <c r="G14" s="66" t="s">
        <v>63</v>
      </c>
      <c r="H14" s="66" t="s">
        <v>65</v>
      </c>
      <c r="I14" s="66" t="s">
        <v>67</v>
      </c>
      <c r="J14" s="66" t="s">
        <v>68</v>
      </c>
      <c r="K14" s="75" t="s">
        <v>74</v>
      </c>
    </row>
    <row r="15" spans="1:11" ht="25.5" thickTop="1" thickBot="1" x14ac:dyDescent="0.2">
      <c r="A15" s="22" t="s">
        <v>98</v>
      </c>
      <c r="B15" s="53">
        <v>19.7</v>
      </c>
      <c r="C15" s="62">
        <v>19.7</v>
      </c>
      <c r="D15" s="70">
        <v>26.77</v>
      </c>
      <c r="E15" s="62">
        <v>20.67</v>
      </c>
      <c r="F15" s="62">
        <v>24.61</v>
      </c>
      <c r="G15" s="66">
        <v>21.7</v>
      </c>
      <c r="H15" s="70" t="s">
        <v>61</v>
      </c>
      <c r="I15" s="70" t="s">
        <v>61</v>
      </c>
      <c r="J15" s="70" t="s">
        <v>61</v>
      </c>
      <c r="K15" s="28" t="s">
        <v>57</v>
      </c>
    </row>
    <row r="16" spans="1:11" ht="14.25" thickTop="1" thickBot="1" x14ac:dyDescent="0.2">
      <c r="A16" s="22" t="s">
        <v>9</v>
      </c>
      <c r="B16" s="83">
        <v>7.87</v>
      </c>
      <c r="C16" s="83">
        <v>7.87</v>
      </c>
      <c r="D16" s="83">
        <v>7.44</v>
      </c>
      <c r="E16" s="83">
        <v>5.91</v>
      </c>
      <c r="F16" s="83">
        <v>7.87</v>
      </c>
      <c r="G16" s="83">
        <v>9.8000000000000007</v>
      </c>
      <c r="H16" s="83">
        <v>13.8</v>
      </c>
      <c r="I16" s="83">
        <v>73</v>
      </c>
      <c r="J16" s="83">
        <v>7.9</v>
      </c>
      <c r="K16" s="29" t="s">
        <v>57</v>
      </c>
    </row>
    <row r="17" spans="1:11" ht="13.5" thickBot="1" x14ac:dyDescent="0.2"/>
    <row r="18" spans="1:11" ht="15" thickBot="1" x14ac:dyDescent="0.2">
      <c r="A18" s="2" t="s">
        <v>40</v>
      </c>
      <c r="B18" s="20"/>
      <c r="E18" s="76"/>
      <c r="F18" s="126" t="s">
        <v>75</v>
      </c>
      <c r="G18" s="127"/>
      <c r="I18" s="131" t="s">
        <v>81</v>
      </c>
      <c r="J18" s="132"/>
      <c r="K18" s="116" t="s">
        <v>12</v>
      </c>
    </row>
    <row r="19" spans="1:11" ht="15" thickBot="1" x14ac:dyDescent="0.2">
      <c r="A19" s="18" t="s">
        <v>41</v>
      </c>
      <c r="B19" s="21">
        <v>31077</v>
      </c>
      <c r="E19" s="79"/>
      <c r="F19" s="77" t="s">
        <v>77</v>
      </c>
      <c r="G19" s="78"/>
      <c r="I19" s="131" t="s">
        <v>82</v>
      </c>
      <c r="J19" s="132"/>
      <c r="K19" s="116">
        <v>0.312</v>
      </c>
    </row>
    <row r="20" spans="1:11" ht="19.5" customHeight="1" thickBot="1" x14ac:dyDescent="0.2">
      <c r="A20" s="19" t="s">
        <v>51</v>
      </c>
      <c r="B20" s="112">
        <v>951</v>
      </c>
      <c r="E20" s="80"/>
      <c r="F20" s="81" t="s">
        <v>76</v>
      </c>
      <c r="G20" s="82"/>
      <c r="I20" s="133" t="s">
        <v>93</v>
      </c>
      <c r="J20" s="134"/>
      <c r="K20" s="117">
        <v>16</v>
      </c>
    </row>
    <row r="21" spans="1:11" ht="13.5" thickBot="1" x14ac:dyDescent="0.2">
      <c r="E21" s="128" t="s">
        <v>59</v>
      </c>
      <c r="F21" s="129"/>
      <c r="G21" s="130"/>
    </row>
    <row r="22" spans="1:11" ht="13.5" thickBot="1" x14ac:dyDescent="0.2"/>
    <row r="23" spans="1:11" ht="15.75" thickTop="1" thickBot="1" x14ac:dyDescent="0.2">
      <c r="A23" s="142" t="s">
        <v>42</v>
      </c>
      <c r="B23" s="143"/>
      <c r="C23" s="144"/>
      <c r="E23" s="137" t="s">
        <v>39</v>
      </c>
      <c r="F23" s="138"/>
      <c r="G23" s="139"/>
    </row>
    <row r="24" spans="1:11" ht="13.5" thickBot="1" x14ac:dyDescent="0.2">
      <c r="A24" s="123" t="s">
        <v>20</v>
      </c>
      <c r="B24" s="124"/>
      <c r="C24" s="84" t="s">
        <v>48</v>
      </c>
      <c r="E24" s="123" t="s">
        <v>20</v>
      </c>
      <c r="F24" s="124"/>
      <c r="G24" s="84" t="s">
        <v>48</v>
      </c>
    </row>
    <row r="25" spans="1:11" ht="13.5" thickBot="1" x14ac:dyDescent="0.2">
      <c r="A25" s="32" t="s">
        <v>86</v>
      </c>
      <c r="B25" s="48">
        <v>0.27600000000000002</v>
      </c>
      <c r="C25" s="33" t="s">
        <v>57</v>
      </c>
      <c r="E25" s="87" t="s">
        <v>87</v>
      </c>
      <c r="F25" s="93">
        <f>F26/K19</f>
        <v>1.7307692307692308</v>
      </c>
      <c r="G25" s="90" t="s">
        <v>57</v>
      </c>
    </row>
    <row r="26" spans="1:11" ht="14.25" thickTop="1" thickBot="1" x14ac:dyDescent="0.2">
      <c r="A26" s="34" t="s">
        <v>79</v>
      </c>
      <c r="B26" s="49">
        <v>0.54</v>
      </c>
      <c r="C26" s="35" t="s">
        <v>78</v>
      </c>
      <c r="E26" s="32" t="s">
        <v>80</v>
      </c>
      <c r="F26" s="94">
        <f>B26</f>
        <v>0.54</v>
      </c>
      <c r="G26" s="33" t="s">
        <v>78</v>
      </c>
    </row>
    <row r="27" spans="1:11" ht="14.25" thickTop="1" thickBot="1" x14ac:dyDescent="0.2">
      <c r="A27" s="34" t="s">
        <v>15</v>
      </c>
      <c r="B27" s="49">
        <v>0.28999999999999998</v>
      </c>
      <c r="C27" s="35" t="s">
        <v>44</v>
      </c>
      <c r="E27" s="34" t="s">
        <v>15</v>
      </c>
      <c r="F27" s="95">
        <f>B27</f>
        <v>0.28999999999999998</v>
      </c>
      <c r="G27" s="35" t="s">
        <v>44</v>
      </c>
    </row>
    <row r="28" spans="1:11" ht="14.25" thickTop="1" thickBot="1" x14ac:dyDescent="0.2">
      <c r="A28" s="34" t="s">
        <v>17</v>
      </c>
      <c r="B28" s="49">
        <v>1.77</v>
      </c>
      <c r="C28" s="35" t="s">
        <v>58</v>
      </c>
      <c r="E28" s="34" t="s">
        <v>16</v>
      </c>
      <c r="F28" s="95">
        <f>F25*0.1</f>
        <v>0.1730769230769231</v>
      </c>
      <c r="G28" s="35" t="s">
        <v>57</v>
      </c>
    </row>
    <row r="29" spans="1:11" ht="14.25" thickTop="1" thickBot="1" x14ac:dyDescent="0.2">
      <c r="A29" s="34" t="s">
        <v>85</v>
      </c>
      <c r="B29" s="49">
        <v>0</v>
      </c>
      <c r="C29" s="35" t="s">
        <v>57</v>
      </c>
      <c r="E29" s="34" t="s">
        <v>17</v>
      </c>
      <c r="F29" s="96">
        <f>(F25-F28)/F27</f>
        <v>5.3713527851458887</v>
      </c>
      <c r="G29" s="35" t="s">
        <v>58</v>
      </c>
    </row>
    <row r="30" spans="1:11" ht="14.25" thickTop="1" thickBot="1" x14ac:dyDescent="0.2">
      <c r="A30" s="36" t="s">
        <v>19</v>
      </c>
      <c r="B30" s="50"/>
      <c r="C30" s="37" t="s">
        <v>46</v>
      </c>
      <c r="E30" s="34" t="s">
        <v>18</v>
      </c>
      <c r="F30" s="97">
        <v>0.125</v>
      </c>
      <c r="G30" s="35" t="s">
        <v>57</v>
      </c>
      <c r="I30" s="111"/>
    </row>
    <row r="31" spans="1:11" ht="14.25" thickTop="1" thickBot="1" x14ac:dyDescent="0.2">
      <c r="A31" s="38"/>
      <c r="B31" s="39"/>
      <c r="C31" s="40"/>
      <c r="E31" s="45" t="s">
        <v>19</v>
      </c>
      <c r="F31" s="98">
        <f>B30</f>
        <v>0</v>
      </c>
      <c r="G31" s="37" t="s">
        <v>46</v>
      </c>
    </row>
    <row r="32" spans="1:11" ht="13.5" thickBot="1" x14ac:dyDescent="0.2">
      <c r="A32" s="123" t="s">
        <v>21</v>
      </c>
      <c r="B32" s="124"/>
      <c r="C32" s="85" t="s">
        <v>48</v>
      </c>
      <c r="E32" s="43" t="s">
        <v>89</v>
      </c>
      <c r="F32" s="113">
        <f>F25+F28+F30</f>
        <v>2.0288461538461542</v>
      </c>
      <c r="G32" s="44" t="s">
        <v>57</v>
      </c>
    </row>
    <row r="33" spans="1:7" ht="13.5" thickBot="1" x14ac:dyDescent="0.2">
      <c r="A33" s="41" t="s">
        <v>21</v>
      </c>
      <c r="B33" s="31">
        <v>2</v>
      </c>
      <c r="C33" s="42" t="s">
        <v>47</v>
      </c>
      <c r="E33" s="140" t="s">
        <v>21</v>
      </c>
      <c r="F33" s="141"/>
      <c r="G33" s="84" t="s">
        <v>48</v>
      </c>
    </row>
    <row r="34" spans="1:7" ht="13.5" thickBot="1" x14ac:dyDescent="0.2">
      <c r="A34" s="43"/>
      <c r="B34" s="39"/>
      <c r="C34" s="44"/>
      <c r="E34" s="88" t="s">
        <v>21</v>
      </c>
      <c r="F34" s="99">
        <f>B33</f>
        <v>2</v>
      </c>
      <c r="G34" s="91" t="s">
        <v>47</v>
      </c>
    </row>
    <row r="35" spans="1:7" ht="13.5" thickBot="1" x14ac:dyDescent="0.2">
      <c r="A35" s="123" t="s">
        <v>22</v>
      </c>
      <c r="B35" s="124"/>
      <c r="C35" s="85" t="s">
        <v>48</v>
      </c>
      <c r="E35" s="43"/>
      <c r="F35" s="39"/>
      <c r="G35" s="40"/>
    </row>
    <row r="36" spans="1:7" ht="13.5" thickBot="1" x14ac:dyDescent="0.2">
      <c r="A36" s="32" t="s">
        <v>23</v>
      </c>
      <c r="B36" s="26">
        <v>370</v>
      </c>
      <c r="C36" s="33" t="s">
        <v>49</v>
      </c>
      <c r="E36" s="140" t="s">
        <v>22</v>
      </c>
      <c r="F36" s="141"/>
      <c r="G36" s="84" t="s">
        <v>48</v>
      </c>
    </row>
    <row r="37" spans="1:7" ht="14.25" thickTop="1" thickBot="1" x14ac:dyDescent="0.2">
      <c r="A37" s="34" t="s">
        <v>24</v>
      </c>
      <c r="B37" s="27">
        <v>450</v>
      </c>
      <c r="C37" s="35" t="s">
        <v>49</v>
      </c>
      <c r="E37" s="100" t="s">
        <v>23</v>
      </c>
      <c r="F37" s="101">
        <f t="shared" ref="F37:F42" si="0">B36</f>
        <v>370</v>
      </c>
      <c r="G37" s="90" t="s">
        <v>49</v>
      </c>
    </row>
    <row r="38" spans="1:7" ht="14.25" thickTop="1" thickBot="1" x14ac:dyDescent="0.2">
      <c r="A38" s="34" t="s">
        <v>26</v>
      </c>
      <c r="B38" s="27">
        <v>450</v>
      </c>
      <c r="C38" s="35" t="s">
        <v>49</v>
      </c>
      <c r="E38" s="102" t="s">
        <v>24</v>
      </c>
      <c r="F38" s="101">
        <f t="shared" si="0"/>
        <v>450</v>
      </c>
      <c r="G38" s="35" t="s">
        <v>49</v>
      </c>
    </row>
    <row r="39" spans="1:7" ht="14.25" thickTop="1" thickBot="1" x14ac:dyDescent="0.2">
      <c r="A39" s="34" t="s">
        <v>25</v>
      </c>
      <c r="B39" s="27">
        <v>450</v>
      </c>
      <c r="C39" s="35" t="s">
        <v>49</v>
      </c>
      <c r="E39" s="102" t="s">
        <v>26</v>
      </c>
      <c r="F39" s="101">
        <f t="shared" si="0"/>
        <v>450</v>
      </c>
      <c r="G39" s="35" t="s">
        <v>49</v>
      </c>
    </row>
    <row r="40" spans="1:7" ht="14.25" thickTop="1" thickBot="1" x14ac:dyDescent="0.2">
      <c r="A40" s="34" t="s">
        <v>27</v>
      </c>
      <c r="B40" s="27">
        <v>450</v>
      </c>
      <c r="C40" s="35" t="s">
        <v>49</v>
      </c>
      <c r="E40" s="102" t="s">
        <v>25</v>
      </c>
      <c r="F40" s="101">
        <f t="shared" si="0"/>
        <v>450</v>
      </c>
      <c r="G40" s="35" t="s">
        <v>49</v>
      </c>
    </row>
    <row r="41" spans="1:7" ht="14.25" thickTop="1" thickBot="1" x14ac:dyDescent="0.2">
      <c r="A41" s="34" t="s">
        <v>28</v>
      </c>
      <c r="B41" s="27">
        <v>400</v>
      </c>
      <c r="C41" s="35" t="s">
        <v>50</v>
      </c>
      <c r="E41" s="102" t="s">
        <v>27</v>
      </c>
      <c r="F41" s="101">
        <f t="shared" si="0"/>
        <v>450</v>
      </c>
      <c r="G41" s="35" t="s">
        <v>49</v>
      </c>
    </row>
    <row r="42" spans="1:7" ht="14.25" thickTop="1" thickBot="1" x14ac:dyDescent="0.2">
      <c r="A42" s="45" t="s">
        <v>29</v>
      </c>
      <c r="B42" s="25">
        <v>75</v>
      </c>
      <c r="C42" s="37"/>
      <c r="E42" s="102" t="s">
        <v>28</v>
      </c>
      <c r="F42" s="101">
        <f t="shared" si="0"/>
        <v>400</v>
      </c>
      <c r="G42" s="119" t="s">
        <v>70</v>
      </c>
    </row>
    <row r="43" spans="1:7" ht="14.25" thickTop="1" thickBot="1" x14ac:dyDescent="0.2">
      <c r="A43" s="43" t="s">
        <v>92</v>
      </c>
      <c r="B43" s="114">
        <v>98.2</v>
      </c>
      <c r="C43" s="44" t="s">
        <v>45</v>
      </c>
      <c r="E43" s="103" t="s">
        <v>29</v>
      </c>
      <c r="F43" s="115">
        <f>(B43*60)/(3.1416*K20)</f>
        <v>117.21734148204736</v>
      </c>
      <c r="G43" s="110"/>
    </row>
    <row r="44" spans="1:7" ht="14.25" thickTop="1" thickBot="1" x14ac:dyDescent="0.2">
      <c r="A44" s="43" t="s">
        <v>91</v>
      </c>
      <c r="B44" s="114">
        <v>200</v>
      </c>
      <c r="C44" s="44" t="s">
        <v>45</v>
      </c>
      <c r="E44" s="103" t="s">
        <v>94</v>
      </c>
      <c r="F44" s="115">
        <f>(B44*60)/(3.1416*K20)</f>
        <v>238.73185637891521</v>
      </c>
      <c r="G44" s="37"/>
    </row>
    <row r="45" spans="1:7" ht="13.5" thickBot="1" x14ac:dyDescent="0.2">
      <c r="A45" s="123" t="s">
        <v>30</v>
      </c>
      <c r="B45" s="124"/>
      <c r="C45" s="85" t="s">
        <v>48</v>
      </c>
      <c r="E45" s="104"/>
      <c r="F45" s="105"/>
      <c r="G45" s="40"/>
    </row>
    <row r="46" spans="1:7" ht="13.5" thickBot="1" x14ac:dyDescent="0.2">
      <c r="A46" s="32" t="s">
        <v>31</v>
      </c>
      <c r="B46" s="51">
        <v>1.5</v>
      </c>
      <c r="C46" s="33" t="s">
        <v>44</v>
      </c>
      <c r="E46" s="135" t="s">
        <v>30</v>
      </c>
      <c r="F46" s="136"/>
      <c r="G46" s="84" t="s">
        <v>48</v>
      </c>
    </row>
    <row r="47" spans="1:7" ht="14.25" thickTop="1" thickBot="1" x14ac:dyDescent="0.2">
      <c r="A47" s="34" t="s">
        <v>32</v>
      </c>
      <c r="B47" s="27">
        <v>5500</v>
      </c>
      <c r="C47" s="119" t="s">
        <v>70</v>
      </c>
      <c r="E47" s="100" t="s">
        <v>31</v>
      </c>
      <c r="F47" s="106">
        <f>B46</f>
        <v>1.5</v>
      </c>
      <c r="G47" s="90" t="s">
        <v>44</v>
      </c>
    </row>
    <row r="48" spans="1:7" ht="14.25" thickTop="1" thickBot="1" x14ac:dyDescent="0.2">
      <c r="A48" s="34" t="s">
        <v>33</v>
      </c>
      <c r="B48" s="27"/>
      <c r="C48" s="35" t="s">
        <v>44</v>
      </c>
      <c r="E48" s="102" t="s">
        <v>32</v>
      </c>
      <c r="F48" s="97">
        <f>B47</f>
        <v>5500</v>
      </c>
      <c r="G48" s="35" t="s">
        <v>70</v>
      </c>
    </row>
    <row r="49" spans="1:7" ht="14.25" thickTop="1" thickBot="1" x14ac:dyDescent="0.2">
      <c r="A49" s="34" t="s">
        <v>34</v>
      </c>
      <c r="B49" s="27">
        <v>6583</v>
      </c>
      <c r="C49" s="35" t="s">
        <v>70</v>
      </c>
      <c r="E49" s="102" t="s">
        <v>33</v>
      </c>
      <c r="F49" s="97">
        <f>B48</f>
        <v>0</v>
      </c>
      <c r="G49" s="35" t="s">
        <v>44</v>
      </c>
    </row>
    <row r="50" spans="1:7" ht="14.25" thickTop="1" thickBot="1" x14ac:dyDescent="0.2">
      <c r="A50" s="45" t="s">
        <v>35</v>
      </c>
      <c r="B50" s="25"/>
      <c r="C50" s="37" t="s">
        <v>46</v>
      </c>
      <c r="E50" s="102" t="s">
        <v>34</v>
      </c>
      <c r="F50" s="97">
        <f>B49</f>
        <v>6583</v>
      </c>
      <c r="G50" s="35" t="s">
        <v>70</v>
      </c>
    </row>
    <row r="51" spans="1:7" ht="14.25" thickTop="1" thickBot="1" x14ac:dyDescent="0.2">
      <c r="A51" s="43"/>
      <c r="B51" s="39"/>
      <c r="C51" s="44"/>
      <c r="E51" s="103" t="s">
        <v>35</v>
      </c>
      <c r="F51" s="107">
        <f>B50</f>
        <v>0</v>
      </c>
      <c r="G51" s="37" t="s">
        <v>46</v>
      </c>
    </row>
    <row r="52" spans="1:7" ht="13.5" thickBot="1" x14ac:dyDescent="0.2">
      <c r="A52" s="123" t="s">
        <v>36</v>
      </c>
      <c r="B52" s="124"/>
      <c r="C52" s="85" t="s">
        <v>48</v>
      </c>
      <c r="E52" s="104"/>
      <c r="F52" s="105"/>
      <c r="G52" s="40"/>
    </row>
    <row r="53" spans="1:7" ht="13.5" thickBot="1" x14ac:dyDescent="0.2">
      <c r="A53" s="32" t="s">
        <v>37</v>
      </c>
      <c r="B53" s="51">
        <v>5.5</v>
      </c>
      <c r="C53" s="33" t="s">
        <v>44</v>
      </c>
      <c r="E53" s="135" t="s">
        <v>36</v>
      </c>
      <c r="F53" s="136"/>
      <c r="G53" s="84" t="s">
        <v>48</v>
      </c>
    </row>
    <row r="54" spans="1:7" ht="14.25" thickTop="1" thickBot="1" x14ac:dyDescent="0.2">
      <c r="A54" s="45" t="s">
        <v>38</v>
      </c>
      <c r="B54" s="25">
        <v>80</v>
      </c>
      <c r="C54" s="37" t="s">
        <v>49</v>
      </c>
      <c r="E54" s="100" t="s">
        <v>37</v>
      </c>
      <c r="F54" s="106">
        <f>B53</f>
        <v>5.5</v>
      </c>
      <c r="G54" s="90" t="s">
        <v>44</v>
      </c>
    </row>
    <row r="55" spans="1:7" ht="14.25" thickTop="1" thickBot="1" x14ac:dyDescent="0.2">
      <c r="A55" s="43"/>
      <c r="B55" s="39"/>
      <c r="C55" s="44"/>
      <c r="E55" s="108" t="s">
        <v>38</v>
      </c>
      <c r="F55" s="109">
        <f>B54</f>
        <v>80</v>
      </c>
      <c r="G55" s="47" t="s">
        <v>49</v>
      </c>
    </row>
    <row r="56" spans="1:7" ht="14.25" thickTop="1" thickBot="1" x14ac:dyDescent="0.2">
      <c r="A56" s="121" t="s">
        <v>53</v>
      </c>
      <c r="B56" s="122"/>
      <c r="C56" s="84" t="s">
        <v>48</v>
      </c>
    </row>
    <row r="57" spans="1:7" ht="13.5" thickBot="1" x14ac:dyDescent="0.2">
      <c r="A57" s="46" t="s">
        <v>54</v>
      </c>
      <c r="B57" s="26">
        <v>9.52</v>
      </c>
      <c r="C57" s="33" t="s">
        <v>57</v>
      </c>
      <c r="E57" t="s">
        <v>88</v>
      </c>
    </row>
    <row r="58" spans="1:7" ht="14.25" thickTop="1" thickBot="1" x14ac:dyDescent="0.2">
      <c r="A58" s="23" t="s">
        <v>55</v>
      </c>
      <c r="B58" s="27">
        <v>11.875</v>
      </c>
      <c r="C58" s="35" t="s">
        <v>57</v>
      </c>
    </row>
    <row r="59" spans="1:7" ht="14.25" thickTop="1" thickBot="1" x14ac:dyDescent="0.2">
      <c r="A59" s="24" t="s">
        <v>56</v>
      </c>
      <c r="B59" s="86">
        <v>7.875</v>
      </c>
      <c r="C59" s="47" t="s">
        <v>57</v>
      </c>
    </row>
    <row r="60" spans="1:7" ht="13.5" thickTop="1" x14ac:dyDescent="0.15">
      <c r="A60" s="120" t="s">
        <v>52</v>
      </c>
      <c r="B60" s="120"/>
      <c r="C60" s="120"/>
    </row>
    <row r="61" spans="1:7" x14ac:dyDescent="0.15">
      <c r="A61" s="105" t="s">
        <v>90</v>
      </c>
    </row>
    <row r="63" spans="1:7" x14ac:dyDescent="0.15">
      <c r="D63" s="89"/>
    </row>
  </sheetData>
  <sheetProtection selectLockedCells="1"/>
  <mergeCells count="20">
    <mergeCell ref="A24:B24"/>
    <mergeCell ref="I20:J20"/>
    <mergeCell ref="E46:F46"/>
    <mergeCell ref="E53:F53"/>
    <mergeCell ref="E23:G23"/>
    <mergeCell ref="E24:F24"/>
    <mergeCell ref="E36:F36"/>
    <mergeCell ref="E33:F33"/>
    <mergeCell ref="A23:C23"/>
    <mergeCell ref="A32:B32"/>
    <mergeCell ref="A1:K1"/>
    <mergeCell ref="F18:G18"/>
    <mergeCell ref="E21:G21"/>
    <mergeCell ref="I18:J18"/>
    <mergeCell ref="I19:J19"/>
    <mergeCell ref="A60:C60"/>
    <mergeCell ref="A56:B56"/>
    <mergeCell ref="A35:B35"/>
    <mergeCell ref="A45:B45"/>
    <mergeCell ref="A52:B52"/>
  </mergeCells>
  <phoneticPr fontId="4" type="noConversion"/>
  <conditionalFormatting sqref="B15 E15:G15">
    <cfRule type="cellIs" dxfId="16" priority="8" stopIfTrue="1" operator="greaterThanOrEqual">
      <formula>$B$57</formula>
    </cfRule>
  </conditionalFormatting>
  <conditionalFormatting sqref="B12:C12">
    <cfRule type="cellIs" dxfId="15" priority="12" stopIfTrue="1" operator="greaterThan">
      <formula>$B$28</formula>
    </cfRule>
    <cfRule type="cellIs" dxfId="14" priority="13" stopIfTrue="1" operator="lessThanOrEqual">
      <formula>$B$28</formula>
    </cfRule>
  </conditionalFormatting>
  <conditionalFormatting sqref="B15:C15 E15:G15">
    <cfRule type="cellIs" dxfId="13" priority="9" stopIfTrue="1" operator="lessThan">
      <formula>$B$57</formula>
    </cfRule>
  </conditionalFormatting>
  <conditionalFormatting sqref="B3:J3">
    <cfRule type="cellIs" dxfId="12" priority="1" stopIfTrue="1" operator="lessThanOrEqual">
      <formula>$B$33</formula>
    </cfRule>
    <cfRule type="cellIs" dxfId="11" priority="2" stopIfTrue="1" operator="greaterThan">
      <formula>$B$33</formula>
    </cfRule>
  </conditionalFormatting>
  <conditionalFormatting sqref="B8:J8">
    <cfRule type="cellIs" dxfId="10" priority="5" stopIfTrue="1" operator="lessThanOrEqual">
      <formula>$B$47</formula>
    </cfRule>
    <cfRule type="cellIs" dxfId="9" priority="6" stopIfTrue="1" operator="lessThanOrEqual">
      <formula>$B$49</formula>
    </cfRule>
    <cfRule type="cellIs" dxfId="8" priority="7" stopIfTrue="1" operator="greaterThan">
      <formula>$B$49</formula>
    </cfRule>
  </conditionalFormatting>
  <conditionalFormatting sqref="B10:J10">
    <cfRule type="cellIs" dxfId="7" priority="3" stopIfTrue="1" operator="lessThanOrEqual">
      <formula>$B$26</formula>
    </cfRule>
    <cfRule type="cellIs" dxfId="6" priority="4" stopIfTrue="1" operator="greaterThan">
      <formula>$B$26</formula>
    </cfRule>
  </conditionalFormatting>
  <conditionalFormatting sqref="B11:J11">
    <cfRule type="cellIs" dxfId="5" priority="14" stopIfTrue="1" operator="between">
      <formula>0.2</formula>
      <formula>0.8</formula>
    </cfRule>
    <cfRule type="cellIs" dxfId="4" priority="15" stopIfTrue="1" operator="greaterThanOrEqual">
      <formula>0.8</formula>
    </cfRule>
    <cfRule type="cellIs" dxfId="3" priority="16" stopIfTrue="1" operator="lessThanOrEqual">
      <formula>0.19</formula>
    </cfRule>
  </conditionalFormatting>
  <conditionalFormatting sqref="B16:J16">
    <cfRule type="cellIs" dxfId="2" priority="17" stopIfTrue="1" operator="lessThan">
      <formula>$B$57</formula>
    </cfRule>
    <cfRule type="cellIs" dxfId="1" priority="18" stopIfTrue="1" operator="greaterThanOrEqual">
      <formula>$B$57</formula>
    </cfRule>
  </conditionalFormatting>
  <conditionalFormatting sqref="C15">
    <cfRule type="cellIs" dxfId="0" priority="11" stopIfTrue="1" operator="greaterThanOrEqual">
      <formula>$B$57</formula>
    </cfRule>
  </conditionalFormatting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showGridLines="0" workbookViewId="0">
      <selection activeCell="K16" sqref="K16"/>
    </sheetView>
  </sheetViews>
  <sheetFormatPr defaultColWidth="8.76171875" defaultRowHeight="12.75" x14ac:dyDescent="0.15"/>
  <cols>
    <col min="1" max="1" width="20.2265625" bestFit="1" customWidth="1"/>
    <col min="2" max="2" width="14.0234375" customWidth="1"/>
    <col min="5" max="5" width="20.49609375" customWidth="1"/>
    <col min="6" max="6" width="12.67578125" customWidth="1"/>
  </cols>
  <sheetData>
    <row r="1" spans="1:7" ht="15" thickBot="1" x14ac:dyDescent="0.2">
      <c r="A1" s="145" t="s">
        <v>42</v>
      </c>
      <c r="B1" s="145"/>
      <c r="E1" s="145" t="s">
        <v>39</v>
      </c>
      <c r="F1" s="145"/>
    </row>
    <row r="2" spans="1:7" x14ac:dyDescent="0.15">
      <c r="A2" s="146" t="s">
        <v>20</v>
      </c>
      <c r="B2" s="147"/>
      <c r="C2" t="s">
        <v>48</v>
      </c>
      <c r="E2" s="146" t="s">
        <v>20</v>
      </c>
      <c r="F2" s="147"/>
      <c r="G2" t="s">
        <v>48</v>
      </c>
    </row>
    <row r="3" spans="1:7" ht="13.5" thickBot="1" x14ac:dyDescent="0.2">
      <c r="A3" s="5" t="s">
        <v>14</v>
      </c>
      <c r="B3" s="10">
        <v>16.2</v>
      </c>
      <c r="C3" t="s">
        <v>43</v>
      </c>
      <c r="E3" s="5" t="s">
        <v>14</v>
      </c>
      <c r="F3" s="10"/>
    </row>
    <row r="4" spans="1:7" ht="14.25" thickTop="1" thickBot="1" x14ac:dyDescent="0.2">
      <c r="A4" s="6" t="s">
        <v>15</v>
      </c>
      <c r="B4" s="11">
        <v>0.27</v>
      </c>
      <c r="C4" t="s">
        <v>44</v>
      </c>
      <c r="E4" s="6" t="s">
        <v>15</v>
      </c>
      <c r="F4" s="11"/>
    </row>
    <row r="5" spans="1:7" ht="14.25" thickTop="1" thickBot="1" x14ac:dyDescent="0.2">
      <c r="A5" s="6" t="s">
        <v>16</v>
      </c>
      <c r="B5" s="11">
        <v>8</v>
      </c>
      <c r="C5" t="s">
        <v>43</v>
      </c>
      <c r="E5" s="6" t="s">
        <v>16</v>
      </c>
      <c r="F5" s="11"/>
    </row>
    <row r="6" spans="1:7" ht="14.25" thickTop="1" thickBot="1" x14ac:dyDescent="0.2">
      <c r="A6" s="6" t="s">
        <v>17</v>
      </c>
      <c r="B6" s="11">
        <v>45</v>
      </c>
      <c r="C6" t="s">
        <v>45</v>
      </c>
      <c r="E6" s="6" t="s">
        <v>17</v>
      </c>
      <c r="F6" s="11"/>
    </row>
    <row r="7" spans="1:7" ht="14.25" thickTop="1" thickBot="1" x14ac:dyDescent="0.2">
      <c r="A7" s="6" t="s">
        <v>18</v>
      </c>
      <c r="B7" s="11">
        <v>0</v>
      </c>
      <c r="C7" t="s">
        <v>43</v>
      </c>
      <c r="E7" s="6" t="s">
        <v>18</v>
      </c>
      <c r="F7" s="11"/>
    </row>
    <row r="8" spans="1:7" ht="14.25" thickTop="1" thickBot="1" x14ac:dyDescent="0.2">
      <c r="A8" s="7" t="s">
        <v>19</v>
      </c>
      <c r="B8" s="12"/>
      <c r="C8" t="s">
        <v>46</v>
      </c>
      <c r="E8" s="8" t="s">
        <v>19</v>
      </c>
      <c r="F8" s="12"/>
    </row>
    <row r="9" spans="1:7" ht="13.5" thickBot="1" x14ac:dyDescent="0.2">
      <c r="A9" s="3"/>
    </row>
    <row r="10" spans="1:7" x14ac:dyDescent="0.15">
      <c r="A10" s="146" t="s">
        <v>21</v>
      </c>
      <c r="B10" s="147"/>
      <c r="E10" s="146" t="s">
        <v>21</v>
      </c>
      <c r="F10" s="147"/>
    </row>
    <row r="11" spans="1:7" ht="13.5" thickBot="1" x14ac:dyDescent="0.2">
      <c r="A11" s="9" t="s">
        <v>21</v>
      </c>
      <c r="B11" s="13"/>
      <c r="C11" t="s">
        <v>47</v>
      </c>
      <c r="E11" s="9" t="s">
        <v>21</v>
      </c>
      <c r="F11" s="13"/>
    </row>
    <row r="12" spans="1:7" ht="13.5" thickBot="1" x14ac:dyDescent="0.2"/>
    <row r="13" spans="1:7" x14ac:dyDescent="0.15">
      <c r="A13" s="146" t="s">
        <v>22</v>
      </c>
      <c r="B13" s="147"/>
      <c r="E13" s="146" t="s">
        <v>22</v>
      </c>
      <c r="F13" s="147"/>
    </row>
    <row r="14" spans="1:7" ht="13.5" thickBot="1" x14ac:dyDescent="0.2">
      <c r="A14" s="5" t="s">
        <v>23</v>
      </c>
      <c r="B14" s="10">
        <v>370</v>
      </c>
      <c r="C14" t="s">
        <v>49</v>
      </c>
      <c r="E14" s="5" t="s">
        <v>23</v>
      </c>
      <c r="F14" s="10"/>
    </row>
    <row r="15" spans="1:7" ht="14.25" thickTop="1" thickBot="1" x14ac:dyDescent="0.2">
      <c r="A15" s="6" t="s">
        <v>24</v>
      </c>
      <c r="B15" s="11">
        <v>450</v>
      </c>
      <c r="C15" t="s">
        <v>49</v>
      </c>
      <c r="E15" s="6" t="s">
        <v>24</v>
      </c>
      <c r="F15" s="11"/>
    </row>
    <row r="16" spans="1:7" ht="14.25" thickTop="1" thickBot="1" x14ac:dyDescent="0.2">
      <c r="A16" s="6" t="s">
        <v>26</v>
      </c>
      <c r="B16" s="11">
        <v>450</v>
      </c>
      <c r="C16" t="s">
        <v>49</v>
      </c>
      <c r="E16" s="6" t="s">
        <v>26</v>
      </c>
      <c r="F16" s="11"/>
    </row>
    <row r="17" spans="1:6" ht="14.25" thickTop="1" thickBot="1" x14ac:dyDescent="0.2">
      <c r="A17" s="6" t="s">
        <v>25</v>
      </c>
      <c r="B17" s="11">
        <v>450</v>
      </c>
      <c r="C17" t="s">
        <v>49</v>
      </c>
      <c r="E17" s="6" t="s">
        <v>25</v>
      </c>
      <c r="F17" s="11"/>
    </row>
    <row r="18" spans="1:6" ht="14.25" thickTop="1" thickBot="1" x14ac:dyDescent="0.2">
      <c r="A18" s="6" t="s">
        <v>27</v>
      </c>
      <c r="B18" s="11">
        <v>450</v>
      </c>
      <c r="C18" t="s">
        <v>49</v>
      </c>
      <c r="E18" s="6" t="s">
        <v>27</v>
      </c>
      <c r="F18" s="11"/>
    </row>
    <row r="19" spans="1:6" ht="14.25" thickTop="1" thickBot="1" x14ac:dyDescent="0.2">
      <c r="A19" s="6" t="s">
        <v>28</v>
      </c>
      <c r="B19" s="11">
        <v>400</v>
      </c>
      <c r="C19" t="s">
        <v>50</v>
      </c>
      <c r="E19" s="6" t="s">
        <v>28</v>
      </c>
      <c r="F19" s="11"/>
    </row>
    <row r="20" spans="1:6" ht="14.25" thickTop="1" thickBot="1" x14ac:dyDescent="0.2">
      <c r="A20" s="8" t="s">
        <v>29</v>
      </c>
      <c r="B20" s="12">
        <v>75</v>
      </c>
      <c r="E20" s="8" t="s">
        <v>29</v>
      </c>
      <c r="F20" s="12"/>
    </row>
    <row r="21" spans="1:6" ht="13.5" thickBot="1" x14ac:dyDescent="0.2"/>
    <row r="22" spans="1:6" x14ac:dyDescent="0.15">
      <c r="A22" s="146" t="s">
        <v>30</v>
      </c>
      <c r="B22" s="147"/>
      <c r="E22" s="146" t="s">
        <v>30</v>
      </c>
      <c r="F22" s="147"/>
    </row>
    <row r="23" spans="1:6" ht="13.5" thickBot="1" x14ac:dyDescent="0.2">
      <c r="A23" s="5" t="s">
        <v>31</v>
      </c>
      <c r="B23" s="10">
        <v>1.5</v>
      </c>
      <c r="E23" s="5" t="s">
        <v>31</v>
      </c>
      <c r="F23" s="10"/>
    </row>
    <row r="24" spans="1:6" ht="14.25" thickTop="1" thickBot="1" x14ac:dyDescent="0.2">
      <c r="A24" s="6" t="s">
        <v>32</v>
      </c>
      <c r="B24" s="11">
        <v>5500</v>
      </c>
      <c r="E24" s="6" t="s">
        <v>32</v>
      </c>
      <c r="F24" s="11"/>
    </row>
    <row r="25" spans="1:6" ht="14.25" thickTop="1" thickBot="1" x14ac:dyDescent="0.2">
      <c r="A25" s="6" t="s">
        <v>33</v>
      </c>
      <c r="B25" s="11"/>
      <c r="E25" s="6" t="s">
        <v>33</v>
      </c>
      <c r="F25" s="11"/>
    </row>
    <row r="26" spans="1:6" ht="14.25" thickTop="1" thickBot="1" x14ac:dyDescent="0.2">
      <c r="A26" s="6" t="s">
        <v>34</v>
      </c>
      <c r="B26" s="11">
        <v>6583</v>
      </c>
      <c r="E26" s="6" t="s">
        <v>34</v>
      </c>
      <c r="F26" s="11"/>
    </row>
    <row r="27" spans="1:6" ht="14.25" thickTop="1" thickBot="1" x14ac:dyDescent="0.2">
      <c r="A27" s="8" t="s">
        <v>35</v>
      </c>
      <c r="B27" s="12"/>
      <c r="E27" s="8" t="s">
        <v>35</v>
      </c>
      <c r="F27" s="12"/>
    </row>
    <row r="28" spans="1:6" ht="13.5" thickBot="1" x14ac:dyDescent="0.2"/>
    <row r="29" spans="1:6" x14ac:dyDescent="0.15">
      <c r="A29" s="146" t="s">
        <v>36</v>
      </c>
      <c r="B29" s="147"/>
      <c r="E29" s="146" t="s">
        <v>36</v>
      </c>
      <c r="F29" s="147"/>
    </row>
    <row r="30" spans="1:6" ht="13.5" thickBot="1" x14ac:dyDescent="0.2">
      <c r="A30" s="5" t="s">
        <v>37</v>
      </c>
      <c r="B30" s="10">
        <v>5.5</v>
      </c>
      <c r="E30" s="5" t="s">
        <v>37</v>
      </c>
      <c r="F30" s="10"/>
    </row>
    <row r="31" spans="1:6" ht="14.25" thickTop="1" thickBot="1" x14ac:dyDescent="0.2">
      <c r="A31" s="8" t="s">
        <v>38</v>
      </c>
      <c r="B31" s="12">
        <v>80</v>
      </c>
      <c r="E31" s="8" t="s">
        <v>38</v>
      </c>
      <c r="F31" s="12"/>
    </row>
    <row r="33" spans="1:2" ht="13.5" thickBot="1" x14ac:dyDescent="0.2"/>
    <row r="34" spans="1:2" x14ac:dyDescent="0.15">
      <c r="A34" s="4" t="s">
        <v>40</v>
      </c>
      <c r="B34" s="15">
        <f>Sheet1!B18</f>
        <v>0</v>
      </c>
    </row>
    <row r="35" spans="1:2" x14ac:dyDescent="0.15">
      <c r="A35" s="14" t="s">
        <v>41</v>
      </c>
      <c r="B35" s="16">
        <f>Sheet1!B19</f>
        <v>31077</v>
      </c>
    </row>
    <row r="36" spans="1:2" ht="13.5" thickBot="1" x14ac:dyDescent="0.2">
      <c r="A36" s="1" t="s">
        <v>51</v>
      </c>
      <c r="B36" s="17">
        <f>Sheet1!B20</f>
        <v>951</v>
      </c>
    </row>
  </sheetData>
  <mergeCells count="12">
    <mergeCell ref="E13:F13"/>
    <mergeCell ref="A13:B13"/>
    <mergeCell ref="E22:F22"/>
    <mergeCell ref="A22:B22"/>
    <mergeCell ref="A29:B29"/>
    <mergeCell ref="E29:F29"/>
    <mergeCell ref="A1:B1"/>
    <mergeCell ref="E1:F1"/>
    <mergeCell ref="A2:B2"/>
    <mergeCell ref="E2:F2"/>
    <mergeCell ref="E10:F10"/>
    <mergeCell ref="A10:B10"/>
  </mergeCells>
  <phoneticPr fontId="4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workbookViewId="0"/>
  </sheetViews>
  <sheetFormatPr defaultColWidth="8.76171875" defaultRowHeight="12.75" x14ac:dyDescent="0.15"/>
  <sheetData/>
  <phoneticPr fontId="4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Phillips Plastics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chelseyg</dc:creator>
  <cp:lastModifiedBy>Microsoft Office User</cp:lastModifiedBy>
  <cp:lastPrinted>2010-03-11T15:33:59Z</cp:lastPrinted>
  <dcterms:created xsi:type="dcterms:W3CDTF">2009-10-23T20:19:51Z</dcterms:created>
  <dcterms:modified xsi:type="dcterms:W3CDTF">2016-12-25T14:26:50Z</dcterms:modified>
</cp:coreProperties>
</file>